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1340" windowHeight="9345" firstSheet="1" activeTab="1"/>
  </bookViews>
  <sheets>
    <sheet name="Время горизонтально" sheetId="1" state="hidden" r:id="rId1"/>
    <sheet name="Показатель горизонтально" sheetId="3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горизонтально'!$I$65</definedName>
    <definedName name="allow_energy">'Время горизонтально'!$F$65</definedName>
    <definedName name="calc_with">'Время горизонтально'!$E$65</definedName>
    <definedName name="energy">'Время горизонтально'!$Z$4</definedName>
    <definedName name="group">'Время горизонтально'!$B$5</definedName>
    <definedName name="interval">'Время горизонтально'!$D$65</definedName>
    <definedName name="is_group">'Время горизонтально'!$G$65</definedName>
    <definedName name="isOV">'Время горизонтально'!$E$3</definedName>
    <definedName name="name" localSheetId="2">[1]Горизонтальный!#REF!</definedName>
    <definedName name="name">'Время горизонтально'!#REF!</definedName>
    <definedName name="period">'Время горизонтально'!$Z$5</definedName>
    <definedName name="report_name">'Время горизонтально'!$B$65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горизонтально'!$H$65</definedName>
    <definedName name="zzzzzz">[2]Горизонтальный!#REF!</definedName>
  </definedNames>
  <calcPr calcId="144525"/>
</workbook>
</file>

<file path=xl/calcChain.xml><?xml version="1.0" encoding="utf-8"?>
<calcChain xmlns="http://schemas.openxmlformats.org/spreadsheetml/2006/main">
  <c r="G80" i="3" l="1"/>
  <c r="F80" i="3"/>
  <c r="G79" i="3"/>
  <c r="E79" i="3"/>
  <c r="D79" i="3"/>
  <c r="C79" i="3"/>
  <c r="G78" i="3" s="1"/>
  <c r="F78" i="3"/>
  <c r="E78" i="3"/>
  <c r="E80" i="3" s="1"/>
  <c r="E81" i="3" s="1"/>
  <c r="D78" i="3"/>
  <c r="F79" i="3" s="1"/>
  <c r="C78" i="3"/>
  <c r="E82" i="3" l="1"/>
  <c r="E83" i="3"/>
  <c r="C80" i="3"/>
  <c r="C81" i="3" s="1"/>
  <c r="D80" i="3"/>
  <c r="D81" i="3" s="1"/>
  <c r="N31" i="3"/>
  <c r="M31" i="3"/>
  <c r="L31" i="3"/>
  <c r="K31" i="3"/>
  <c r="J31" i="3"/>
  <c r="I31" i="3"/>
  <c r="H31" i="3"/>
  <c r="G31" i="3"/>
  <c r="F31" i="3"/>
  <c r="E31" i="3"/>
  <c r="D31" i="3"/>
  <c r="C31" i="3"/>
  <c r="B31" i="3"/>
  <c r="A2" i="2"/>
  <c r="B3" i="3"/>
  <c r="B2" i="3"/>
  <c r="A5" i="3"/>
  <c r="D5" i="2"/>
  <c r="D4" i="2"/>
  <c r="C3" i="2"/>
  <c r="A4" i="2"/>
  <c r="AA10" i="1"/>
  <c r="W10" i="1"/>
  <c r="X10" i="1"/>
  <c r="Y10" i="1"/>
  <c r="Z10" i="1"/>
  <c r="K10" i="1"/>
  <c r="L10" i="1"/>
  <c r="M10" i="1"/>
  <c r="N10" i="1"/>
  <c r="O10" i="1"/>
  <c r="P10" i="1"/>
  <c r="Q10" i="1"/>
  <c r="R10" i="1"/>
  <c r="S10" i="1"/>
  <c r="T10" i="1"/>
  <c r="U10" i="1"/>
  <c r="V10" i="1"/>
  <c r="D10" i="1"/>
  <c r="E10" i="1"/>
  <c r="F10" i="1"/>
  <c r="G10" i="1"/>
  <c r="H10" i="1"/>
  <c r="I10" i="1"/>
  <c r="J10" i="1"/>
  <c r="C10" i="1"/>
  <c r="D82" i="3" l="1"/>
  <c r="D83" i="3"/>
  <c r="C82" i="3"/>
  <c r="C83" i="3"/>
</calcChain>
</file>

<file path=xl/sharedStrings.xml><?xml version="1.0" encoding="utf-8"?>
<sst xmlns="http://schemas.openxmlformats.org/spreadsheetml/2006/main" count="152" uniqueCount="82">
  <si>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</si>
  <si>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</si>
  <si>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</si>
  <si>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</si>
  <si>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</si>
  <si>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</si>
  <si>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</si>
  <si>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</si>
  <si>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</si>
  <si>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</si>
  <si>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</si>
  <si>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</si>
  <si>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</si>
  <si>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</si>
  <si>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</si>
  <si>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</si>
  <si>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</si>
  <si>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</si>
  <si>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</si>
  <si>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</si>
  <si>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</si>
  <si>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</si>
  <si>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</si>
  <si>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</si>
  <si>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</si>
  <si>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</si>
  <si>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</si>
  <si>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</si>
  <si>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</si>
  <si>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</si>
  <si>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</si>
  <si>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</si>
  <si>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 xml:space="preserve">Сумма </t>
  </si>
  <si>
    <t>Мощность по фидерам по часовым интервалам</t>
  </si>
  <si>
    <t>Мощность, кВт</t>
  </si>
  <si>
    <t>POWER_HOUR_FIDER</t>
  </si>
  <si>
    <t>активная энергия</t>
  </si>
  <si>
    <t>за 18.12.2019</t>
  </si>
  <si>
    <t>ПС 110 кВ Заполье</t>
  </si>
  <si>
    <t xml:space="preserve"> 0,4 Заполье ТСН 2 ао RS</t>
  </si>
  <si>
    <t xml:space="preserve"> 10 Заполье Т 2 ао RS</t>
  </si>
  <si>
    <t xml:space="preserve"> 10 Заполье Т 2 ап RS</t>
  </si>
  <si>
    <t xml:space="preserve"> 10 Заполье-Дубровка ао RS</t>
  </si>
  <si>
    <t xml:space="preserve"> 10 Заполье-Дубровка ап RS</t>
  </si>
  <si>
    <t xml:space="preserve"> 10 Заполье-Железная Дорога ао RS</t>
  </si>
  <si>
    <t xml:space="preserve"> 10 Заполье-Железная Дорога ап RS</t>
  </si>
  <si>
    <t xml:space="preserve"> 10 Заполье-Загривье ао RS</t>
  </si>
  <si>
    <t xml:space="preserve"> 10 Заполье-Загривье ап RS</t>
  </si>
  <si>
    <t xml:space="preserve"> 10 Заполье-Маза ао RS</t>
  </si>
  <si>
    <t xml:space="preserve"> 10 Заполье-Маза ап RS</t>
  </si>
  <si>
    <t xml:space="preserve"> 10 Заполье-Сиуч ао RS</t>
  </si>
  <si>
    <t xml:space="preserve"> 10 Заполье-Сиуч ап RS</t>
  </si>
  <si>
    <t/>
  </si>
  <si>
    <t>реактивная энергия</t>
  </si>
  <si>
    <t>Т-2</t>
  </si>
  <si>
    <t>Двухобмоточный тр-р</t>
  </si>
  <si>
    <t>4-00</t>
  </si>
  <si>
    <t>9-00</t>
  </si>
  <si>
    <t>18-00</t>
  </si>
  <si>
    <t>Номинальная мощность</t>
  </si>
  <si>
    <t>S ном, кВА</t>
  </si>
  <si>
    <t>Потери холостого хода</t>
  </si>
  <si>
    <t>ΔP xx, кВт</t>
  </si>
  <si>
    <t>Потери короткого замыкания</t>
  </si>
  <si>
    <t>ΔP кз, кВт</t>
  </si>
  <si>
    <t>Ток холостого хода</t>
  </si>
  <si>
    <t>I x, %</t>
  </si>
  <si>
    <t>Напряжение короткого замыкания</t>
  </si>
  <si>
    <t>U к, %</t>
  </si>
  <si>
    <t>P</t>
  </si>
  <si>
    <t>Q</t>
  </si>
  <si>
    <t>Нагрузочная мощность</t>
  </si>
  <si>
    <t>Р н, кВт</t>
  </si>
  <si>
    <t>Q н, квар</t>
  </si>
  <si>
    <t>S н, кВА</t>
  </si>
  <si>
    <t>Коэффициент загрузки</t>
  </si>
  <si>
    <t>К з</t>
  </si>
  <si>
    <t>Потери активной мощности</t>
  </si>
  <si>
    <r>
      <t>Δ</t>
    </r>
    <r>
      <rPr>
        <b/>
        <sz val="10"/>
        <rFont val="Arial Cyr"/>
        <charset val="204"/>
      </rPr>
      <t>P, кВт</t>
    </r>
  </si>
  <si>
    <t>Потери реактивной мощности</t>
  </si>
  <si>
    <t>ΔQ, квар</t>
  </si>
  <si>
    <t>Потери в трансформаторе Т-2 в режимный день 18.12.2019 г. по ПС Заполье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</si>
</sst>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Arial Cyr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4" xfId="0" applyNumberFormat="1" applyFont="1" applyBorder="1" applyAlignment="1">
      <alignment horizontal="right" vertical="top" wrapText="1"/>
    </xf>
    <xf numFmtId="1" fontId="4" fillId="0" borderId="4" xfId="0" applyNumberFormat="1" applyFont="1" applyBorder="1" applyAlignment="1">
      <alignment horizontal="right" vertical="top"/>
    </xf>
    <xf numFmtId="1" fontId="4" fillId="0" borderId="4" xfId="0" applyNumberFormat="1" applyFont="1" applyBorder="1" applyAlignment="1">
      <alignment horizontal="right"/>
    </xf>
    <xf numFmtId="1" fontId="4" fillId="0" borderId="1" xfId="0" applyNumberFormat="1" applyFont="1" applyBorder="1" applyAlignment="1">
      <alignment horizontal="right" vertical="top" wrapText="1"/>
    </xf>
    <xf numFmtId="1" fontId="4" fillId="0" borderId="1" xfId="0" applyNumberFormat="1" applyFont="1" applyBorder="1" applyAlignment="1">
      <alignment horizontal="right" vertical="top"/>
    </xf>
    <xf numFmtId="1" fontId="4" fillId="0" borderId="1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6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right"/>
    </xf>
    <xf numFmtId="3" fontId="3" fillId="0" borderId="9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64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1" fontId="4" fillId="0" borderId="11" xfId="0" applyNumberFormat="1" applyFont="1" applyBorder="1" applyAlignment="1">
      <alignment horizontal="right"/>
    </xf>
    <xf numFmtId="1" fontId="4" fillId="0" borderId="12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3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8" fillId="0" borderId="15" xfId="0" applyFont="1" applyBorder="1" applyAlignment="1">
      <alignment horizontal="right"/>
    </xf>
    <xf numFmtId="1" fontId="5" fillId="0" borderId="15" xfId="0" applyNumberFormat="1" applyFont="1" applyBorder="1" applyAlignment="1">
      <alignment horizontal="right" wrapText="1"/>
    </xf>
    <xf numFmtId="1" fontId="5" fillId="0" borderId="16" xfId="0" applyNumberFormat="1" applyFont="1" applyBorder="1" applyAlignment="1">
      <alignment horizontal="right" wrapText="1"/>
    </xf>
    <xf numFmtId="3" fontId="3" fillId="0" borderId="17" xfId="0" applyNumberFormat="1" applyFont="1" applyBorder="1" applyAlignment="1">
      <alignment horizontal="right" wrapText="1"/>
    </xf>
    <xf numFmtId="0" fontId="3" fillId="0" borderId="0" xfId="0" applyFont="1" applyAlignment="1"/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0" fillId="0" borderId="0" xfId="0"/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3" fontId="3" fillId="0" borderId="0" xfId="0" applyNumberFormat="1" applyFont="1" applyAlignment="1">
      <alignment horizontal="right"/>
    </xf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4" fontId="3" fillId="0" borderId="0" xfId="0" applyNumberFormat="1" applyFont="1" applyAlignment="1">
      <alignment horizontal="left" vertical="center" wrapText="1"/>
    </xf>
    <xf numFmtId="0" fontId="8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left" vertical="center" wrapText="1"/>
    </xf>
    <xf numFmtId="4" fontId="3" fillId="0" borderId="20" xfId="0" applyNumberFormat="1" applyFont="1" applyBorder="1" applyAlignment="1">
      <alignment horizontal="lef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/>
    <xf numFmtId="4" fontId="2" fillId="0" borderId="23" xfId="0" applyNumberFormat="1" applyFont="1" applyBorder="1"/>
    <xf numFmtId="4" fontId="3" fillId="0" borderId="24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/>
    <xf numFmtId="4" fontId="2" fillId="0" borderId="26" xfId="0" applyNumberFormat="1" applyFont="1" applyBorder="1"/>
    <xf numFmtId="4" fontId="3" fillId="0" borderId="27" xfId="0" applyNumberFormat="1" applyFont="1" applyBorder="1" applyAlignment="1">
      <alignment horizontal="center" vertical="center" wrapText="1"/>
    </xf>
    <xf numFmtId="4" fontId="2" fillId="0" borderId="28" xfId="0" applyNumberFormat="1" applyFont="1" applyBorder="1"/>
    <xf numFmtId="4" fontId="2" fillId="0" borderId="29" xfId="0" applyNumberFormat="1" applyFont="1" applyBorder="1"/>
    <xf numFmtId="0" fontId="12" fillId="0" borderId="0" xfId="0" applyFont="1" applyAlignment="1" applyProtection="1">
      <alignment horizontal="center" wrapText="1"/>
      <protection locked="0"/>
    </xf>
    <xf numFmtId="0" fontId="12" fillId="0" borderId="0" xfId="0" applyFont="1" applyBorder="1" applyAlignment="1" applyProtection="1">
      <alignment horizontal="center" wrapText="1"/>
      <protection locked="0"/>
    </xf>
    <xf numFmtId="0" fontId="0" fillId="0" borderId="0" xfId="0" applyBorder="1" applyAlignment="1" applyProtection="1">
      <protection locked="0"/>
    </xf>
    <xf numFmtId="0" fontId="0" fillId="0" borderId="0" xfId="0" applyFill="1" applyBorder="1" applyAlignment="1" applyProtection="1">
      <protection locked="0"/>
    </xf>
    <xf numFmtId="0" fontId="13" fillId="2" borderId="30" xfId="0" applyFont="1" applyFill="1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13" fillId="0" borderId="2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3" fillId="3" borderId="21" xfId="0" applyFont="1" applyFill="1" applyBorder="1" applyAlignment="1" applyProtection="1">
      <alignment horizontal="left" vertical="center" wrapText="1"/>
      <protection locked="0"/>
    </xf>
    <xf numFmtId="0" fontId="13" fillId="3" borderId="22" xfId="0" applyFont="1" applyFill="1" applyBorder="1" applyAlignment="1" applyProtection="1">
      <alignment horizontal="left" vertical="center" wrapText="1"/>
      <protection locked="0"/>
    </xf>
    <xf numFmtId="0" fontId="0" fillId="4" borderId="23" xfId="0" applyFill="1" applyBorder="1" applyAlignment="1" applyProtection="1">
      <alignment horizontal="center" vertical="center"/>
      <protection locked="0"/>
    </xf>
    <xf numFmtId="0" fontId="13" fillId="3" borderId="24" xfId="0" applyFont="1" applyFill="1" applyBorder="1" applyAlignment="1" applyProtection="1">
      <alignment horizontal="left" vertical="center" wrapText="1"/>
      <protection locked="0"/>
    </xf>
    <xf numFmtId="0" fontId="13" fillId="3" borderId="25" xfId="0" applyFont="1" applyFill="1" applyBorder="1" applyAlignment="1" applyProtection="1">
      <alignment horizontal="left" vertical="center" wrapText="1"/>
      <protection locked="0"/>
    </xf>
    <xf numFmtId="0" fontId="0" fillId="4" borderId="26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3" fillId="3" borderId="31" xfId="0" applyFont="1" applyFill="1" applyBorder="1" applyAlignment="1" applyProtection="1">
      <alignment horizontal="left" vertical="center" wrapText="1"/>
      <protection locked="0"/>
    </xf>
    <xf numFmtId="2" fontId="0" fillId="0" borderId="26" xfId="0" applyNumberFormat="1" applyBorder="1" applyAlignment="1" applyProtection="1">
      <alignment horizontal="center" vertical="center"/>
      <protection locked="0"/>
    </xf>
    <xf numFmtId="4" fontId="0" fillId="0" borderId="26" xfId="0" applyNumberFormat="1" applyBorder="1" applyAlignment="1" applyProtection="1">
      <alignment horizontal="center" vertical="center"/>
      <protection locked="0"/>
    </xf>
    <xf numFmtId="165" fontId="0" fillId="0" borderId="0" xfId="0" applyNumberFormat="1" applyFill="1" applyBorder="1" applyAlignment="1" applyProtection="1">
      <protection locked="0"/>
    </xf>
    <xf numFmtId="165" fontId="0" fillId="0" borderId="0" xfId="0" applyNumberFormat="1" applyFill="1" applyBorder="1" applyAlignment="1" applyProtection="1">
      <alignment horizontal="center"/>
      <protection locked="0"/>
    </xf>
    <xf numFmtId="0" fontId="13" fillId="3" borderId="32" xfId="0" applyFont="1" applyFill="1" applyBorder="1" applyAlignment="1" applyProtection="1">
      <alignment horizontal="left" vertical="center" wrapText="1"/>
      <protection locked="0"/>
    </xf>
    <xf numFmtId="0" fontId="13" fillId="3" borderId="3" xfId="0" applyFont="1" applyFill="1" applyBorder="1" applyAlignment="1" applyProtection="1">
      <alignment horizontal="left" vertical="center" wrapText="1"/>
      <protection locked="0"/>
    </xf>
    <xf numFmtId="2" fontId="0" fillId="4" borderId="26" xfId="0" applyNumberFormat="1" applyFill="1" applyBorder="1" applyAlignment="1" applyProtection="1">
      <alignment horizontal="center" vertical="center"/>
      <protection locked="0"/>
    </xf>
    <xf numFmtId="0" fontId="13" fillId="3" borderId="31" xfId="0" applyFont="1" applyFill="1" applyBorder="1" applyAlignment="1" applyProtection="1">
      <alignment horizontal="left" vertical="center" wrapText="1"/>
      <protection locked="0"/>
    </xf>
    <xf numFmtId="0" fontId="13" fillId="3" borderId="33" xfId="0" applyFont="1" applyFill="1" applyBorder="1" applyAlignment="1" applyProtection="1">
      <alignment horizontal="left" vertical="center" wrapText="1"/>
      <protection locked="0"/>
    </xf>
    <xf numFmtId="2" fontId="0" fillId="4" borderId="34" xfId="0" applyNumberFormat="1" applyFill="1" applyBorder="1" applyAlignment="1" applyProtection="1">
      <alignment horizontal="center" vertical="center"/>
      <protection locked="0"/>
    </xf>
    <xf numFmtId="165" fontId="13" fillId="5" borderId="23" xfId="0" applyNumberFormat="1" applyFont="1" applyFill="1" applyBorder="1" applyAlignment="1" applyProtection="1">
      <alignment horizontal="center" vertical="center"/>
      <protection locked="0"/>
    </xf>
    <xf numFmtId="0" fontId="13" fillId="3" borderId="27" xfId="0" applyFont="1" applyFill="1" applyBorder="1" applyAlignment="1" applyProtection="1">
      <alignment horizontal="left" vertical="center" wrapText="1"/>
      <protection locked="0"/>
    </xf>
    <xf numFmtId="0" fontId="13" fillId="3" borderId="28" xfId="0" applyFont="1" applyFill="1" applyBorder="1" applyAlignment="1" applyProtection="1">
      <alignment horizontal="left" vertical="center" wrapText="1"/>
      <protection locked="0"/>
    </xf>
    <xf numFmtId="165" fontId="13" fillId="5" borderId="29" xfId="0" applyNumberFormat="1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Enforce/ASKUE/ExcelReports/Power/_&#1069;&#1069;%20&#1087;&#1086;%20&#1057;&#1055;%20&#1079;&#1072;%20&#1089;&#1091;&#1090;&#1082;&#1080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65"/>
  <sheetViews>
    <sheetView zoomScaleNormal="100" zoomScaleSheetLayoutView="100" workbookViewId="0">
      <pane xSplit="2" ySplit="7" topLeftCell="C43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2.75" x14ac:dyDescent="0.2"/>
  <cols>
    <col min="1" max="1" width="5" style="7" hidden="1" customWidth="1"/>
    <col min="2" max="2" width="30.7109375" style="4" customWidth="1"/>
    <col min="3" max="3" width="7.7109375" style="11" customWidth="1"/>
    <col min="4" max="11" width="7.7109375" style="12" customWidth="1"/>
    <col min="12" max="26" width="7.7109375" style="13" customWidth="1"/>
    <col min="27" max="27" width="13.42578125" style="1" hidden="1" customWidth="1"/>
    <col min="28" max="16384" width="9.140625" style="1"/>
  </cols>
  <sheetData>
    <row r="2" spans="1:27" ht="24.75" customHeight="1" x14ac:dyDescent="0.2">
      <c r="C2" s="14"/>
      <c r="E2" s="25" t="s">
        <v>33</v>
      </c>
      <c r="F2" s="14"/>
      <c r="G2" s="14"/>
      <c r="H2" s="14"/>
      <c r="I2" s="14"/>
      <c r="J2" s="14"/>
    </row>
    <row r="3" spans="1:27" ht="21" customHeight="1" x14ac:dyDescent="0.2">
      <c r="C3" s="12"/>
      <c r="E3" s="15"/>
    </row>
    <row r="4" spans="1:27" ht="12.75" customHeight="1" x14ac:dyDescent="0.2">
      <c r="C4" s="12"/>
      <c r="Z4" s="3" t="s">
        <v>36</v>
      </c>
    </row>
    <row r="5" spans="1:27" ht="18.75" x14ac:dyDescent="0.2">
      <c r="B5" s="24" t="s">
        <v>38</v>
      </c>
      <c r="C5" s="12"/>
      <c r="Z5" s="2" t="s">
        <v>37</v>
      </c>
    </row>
    <row r="6" spans="1:27" ht="13.5" thickBot="1" x14ac:dyDescent="0.25"/>
    <row r="7" spans="1:27" ht="37.5" customHeight="1" thickBot="1" x14ac:dyDescent="0.25">
      <c r="A7" s="22" t="s">
        <v>0</v>
      </c>
      <c r="B7" s="23" t="s">
        <v>1</v>
      </c>
      <c r="C7" s="26" t="s">
        <v>3</v>
      </c>
      <c r="D7" s="26" t="s">
        <v>4</v>
      </c>
      <c r="E7" s="26" t="s">
        <v>5</v>
      </c>
      <c r="F7" s="26" t="s">
        <v>6</v>
      </c>
      <c r="G7" s="26" t="s">
        <v>7</v>
      </c>
      <c r="H7" s="26" t="s">
        <v>8</v>
      </c>
      <c r="I7" s="26" t="s">
        <v>9</v>
      </c>
      <c r="J7" s="26" t="s">
        <v>10</v>
      </c>
      <c r="K7" s="26" t="s">
        <v>11</v>
      </c>
      <c r="L7" s="26" t="s">
        <v>12</v>
      </c>
      <c r="M7" s="26" t="s">
        <v>13</v>
      </c>
      <c r="N7" s="26" t="s">
        <v>14</v>
      </c>
      <c r="O7" s="26" t="s">
        <v>15</v>
      </c>
      <c r="P7" s="26" t="s">
        <v>16</v>
      </c>
      <c r="Q7" s="26" t="s">
        <v>17</v>
      </c>
      <c r="R7" s="26" t="s">
        <v>18</v>
      </c>
      <c r="S7" s="26" t="s">
        <v>19</v>
      </c>
      <c r="T7" s="26" t="s">
        <v>20</v>
      </c>
      <c r="U7" s="26" t="s">
        <v>21</v>
      </c>
      <c r="V7" s="26" t="s">
        <v>22</v>
      </c>
      <c r="W7" s="26" t="s">
        <v>23</v>
      </c>
      <c r="X7" s="26" t="s">
        <v>24</v>
      </c>
      <c r="Y7" s="26" t="s">
        <v>25</v>
      </c>
      <c r="Z7" s="58" t="s">
        <v>26</v>
      </c>
      <c r="AA7" s="27" t="s">
        <v>32</v>
      </c>
    </row>
    <row r="8" spans="1:27" x14ac:dyDescent="0.2">
      <c r="A8" s="9"/>
      <c r="B8" s="10"/>
      <c r="C8" s="16"/>
      <c r="D8" s="17"/>
      <c r="E8" s="17"/>
      <c r="F8" s="17"/>
      <c r="G8" s="17"/>
      <c r="H8" s="17"/>
      <c r="I8" s="17"/>
      <c r="J8" s="17"/>
      <c r="K8" s="17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59"/>
      <c r="AA8" s="28"/>
    </row>
    <row r="9" spans="1:27" x14ac:dyDescent="0.2">
      <c r="A9" s="8"/>
      <c r="B9" s="5"/>
      <c r="C9" s="19"/>
      <c r="D9" s="20"/>
      <c r="E9" s="20"/>
      <c r="F9" s="20"/>
      <c r="G9" s="20"/>
      <c r="H9" s="20"/>
      <c r="I9" s="20"/>
      <c r="J9" s="20"/>
      <c r="K9" s="20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60"/>
      <c r="AA9" s="29"/>
    </row>
    <row r="10" spans="1:27" s="68" customFormat="1" ht="16.5" thickBot="1" x14ac:dyDescent="0.3">
      <c r="A10" s="63"/>
      <c r="B10" s="64" t="s">
        <v>2</v>
      </c>
      <c r="C10" s="65">
        <f>SUM(C8:C9)</f>
        <v>0</v>
      </c>
      <c r="D10" s="65">
        <f t="shared" ref="D10:J10" si="0">SUM(D8:D9)</f>
        <v>0</v>
      </c>
      <c r="E10" s="65">
        <f t="shared" si="0"/>
        <v>0</v>
      </c>
      <c r="F10" s="65">
        <f t="shared" si="0"/>
        <v>0</v>
      </c>
      <c r="G10" s="65">
        <f t="shared" si="0"/>
        <v>0</v>
      </c>
      <c r="H10" s="65">
        <f t="shared" si="0"/>
        <v>0</v>
      </c>
      <c r="I10" s="65">
        <f t="shared" si="0"/>
        <v>0</v>
      </c>
      <c r="J10" s="65">
        <f t="shared" si="0"/>
        <v>0</v>
      </c>
      <c r="K10" s="65">
        <f t="shared" ref="K10:Z10" si="1">SUM(K8:K9)</f>
        <v>0</v>
      </c>
      <c r="L10" s="65">
        <f t="shared" si="1"/>
        <v>0</v>
      </c>
      <c r="M10" s="65">
        <f t="shared" si="1"/>
        <v>0</v>
      </c>
      <c r="N10" s="65">
        <f t="shared" si="1"/>
        <v>0</v>
      </c>
      <c r="O10" s="65">
        <f t="shared" si="1"/>
        <v>0</v>
      </c>
      <c r="P10" s="65">
        <f t="shared" si="1"/>
        <v>0</v>
      </c>
      <c r="Q10" s="65">
        <f t="shared" si="1"/>
        <v>0</v>
      </c>
      <c r="R10" s="65">
        <f t="shared" si="1"/>
        <v>0</v>
      </c>
      <c r="S10" s="65">
        <f t="shared" si="1"/>
        <v>0</v>
      </c>
      <c r="T10" s="65">
        <f t="shared" si="1"/>
        <v>0</v>
      </c>
      <c r="U10" s="65">
        <f t="shared" si="1"/>
        <v>0</v>
      </c>
      <c r="V10" s="65">
        <f t="shared" si="1"/>
        <v>0</v>
      </c>
      <c r="W10" s="65">
        <f t="shared" si="1"/>
        <v>0</v>
      </c>
      <c r="X10" s="65">
        <f t="shared" si="1"/>
        <v>0</v>
      </c>
      <c r="Y10" s="65">
        <f t="shared" si="1"/>
        <v>0</v>
      </c>
      <c r="Z10" s="66">
        <f t="shared" si="1"/>
        <v>0</v>
      </c>
      <c r="AA10" s="67">
        <f>SUM(AA8:AA9)</f>
        <v>0</v>
      </c>
    </row>
    <row r="65" spans="2:9" ht="17.25" hidden="1" customHeight="1" x14ac:dyDescent="0.2">
      <c r="B65" s="6" t="s">
        <v>35</v>
      </c>
      <c r="C65" s="4"/>
      <c r="D65" s="11">
        <v>1</v>
      </c>
      <c r="E65" s="12">
        <v>0</v>
      </c>
      <c r="F65" s="12">
        <v>0</v>
      </c>
      <c r="G65" s="12">
        <v>1</v>
      </c>
      <c r="H65" s="12">
        <v>1</v>
      </c>
      <c r="I65" s="12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83"/>
  <sheetViews>
    <sheetView tabSelected="1" workbookViewId="0">
      <pane xSplit="1" ySplit="6" topLeftCell="B23" activePane="bottomRight" state="frozen"/>
      <selection pane="topRight" activeCell="B1" sqref="B1"/>
      <selection pane="bottomLeft" activeCell="A7" sqref="A7"/>
      <selection pane="bottomRight" activeCell="H75" sqref="H75"/>
    </sheetView>
  </sheetViews>
  <sheetFormatPr defaultRowHeight="12.75" x14ac:dyDescent="0.2"/>
  <cols>
    <col min="1" max="1" width="11.5703125" style="1" customWidth="1"/>
    <col min="2" max="54" width="18.7109375" style="45" customWidth="1"/>
    <col min="55" max="16384" width="9.140625" style="1"/>
  </cols>
  <sheetData>
    <row r="1" spans="1:54" x14ac:dyDescent="0.2">
      <c r="A1" s="42"/>
    </row>
    <row r="2" spans="1:54" ht="25.5" x14ac:dyDescent="0.35">
      <c r="A2" s="42"/>
      <c r="B2" s="52" t="str">
        <f>'Время горизонтально'!E2</f>
        <v>Мощность по фидерам по часовым интервалам</v>
      </c>
    </row>
    <row r="3" spans="1:54" ht="15.75" x14ac:dyDescent="0.25">
      <c r="A3" s="42"/>
      <c r="B3" s="53" t="str">
        <f>IF(isOV="","",isOV)</f>
        <v/>
      </c>
    </row>
    <row r="4" spans="1:54" s="50" customFormat="1" ht="15.75" x14ac:dyDescent="0.25">
      <c r="A4" s="4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34" t="s">
        <v>36</v>
      </c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</row>
    <row r="5" spans="1:54" s="51" customFormat="1" ht="16.5" thickBot="1" x14ac:dyDescent="0.3">
      <c r="A5" s="43" t="str">
        <f>IF(group="","",group)</f>
        <v>ПС 110 кВ Заполье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35" t="s">
        <v>37</v>
      </c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</row>
    <row r="6" spans="1:54" s="57" customFormat="1" ht="35.25" customHeight="1" thickBot="1" x14ac:dyDescent="0.25">
      <c r="A6" s="69" t="s">
        <v>31</v>
      </c>
      <c r="B6" s="70" t="s">
        <v>39</v>
      </c>
      <c r="C6" s="70" t="s">
        <v>40</v>
      </c>
      <c r="D6" s="70" t="s">
        <v>41</v>
      </c>
      <c r="E6" s="70" t="s">
        <v>42</v>
      </c>
      <c r="F6" s="70" t="s">
        <v>43</v>
      </c>
      <c r="G6" s="70" t="s">
        <v>44</v>
      </c>
      <c r="H6" s="70" t="s">
        <v>45</v>
      </c>
      <c r="I6" s="70" t="s">
        <v>46</v>
      </c>
      <c r="J6" s="70" t="s">
        <v>47</v>
      </c>
      <c r="K6" s="70" t="s">
        <v>48</v>
      </c>
      <c r="L6" s="70" t="s">
        <v>49</v>
      </c>
      <c r="M6" s="70" t="s">
        <v>50</v>
      </c>
      <c r="N6" s="71" t="s">
        <v>51</v>
      </c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</row>
    <row r="7" spans="1:54" x14ac:dyDescent="0.2">
      <c r="A7" s="72" t="s">
        <v>3</v>
      </c>
      <c r="B7" s="73">
        <v>4.3360000000000003</v>
      </c>
      <c r="C7" s="73">
        <v>0</v>
      </c>
      <c r="D7" s="73">
        <v>258.60000000000002</v>
      </c>
      <c r="E7" s="73">
        <v>98.8</v>
      </c>
      <c r="F7" s="73">
        <v>0</v>
      </c>
      <c r="G7" s="73">
        <v>7.8</v>
      </c>
      <c r="H7" s="73">
        <v>0</v>
      </c>
      <c r="I7" s="73">
        <v>20.2</v>
      </c>
      <c r="J7" s="73">
        <v>0</v>
      </c>
      <c r="K7" s="73">
        <v>125.60000000000001</v>
      </c>
      <c r="L7" s="73">
        <v>0</v>
      </c>
      <c r="M7" s="73">
        <v>1.6</v>
      </c>
      <c r="N7" s="74">
        <v>0</v>
      </c>
    </row>
    <row r="8" spans="1:54" x14ac:dyDescent="0.2">
      <c r="A8" s="75" t="s">
        <v>4</v>
      </c>
      <c r="B8" s="76">
        <v>4.3479999999999999</v>
      </c>
      <c r="C8" s="76">
        <v>0</v>
      </c>
      <c r="D8" s="76">
        <v>249</v>
      </c>
      <c r="E8" s="76">
        <v>91.600000000000009</v>
      </c>
      <c r="F8" s="76">
        <v>0</v>
      </c>
      <c r="G8" s="76">
        <v>7.8</v>
      </c>
      <c r="H8" s="76">
        <v>0</v>
      </c>
      <c r="I8" s="76">
        <v>18.600000000000001</v>
      </c>
      <c r="J8" s="76">
        <v>0</v>
      </c>
      <c r="K8" s="76">
        <v>123.2</v>
      </c>
      <c r="L8" s="76">
        <v>0</v>
      </c>
      <c r="M8" s="76">
        <v>3.3000000000000003</v>
      </c>
      <c r="N8" s="77">
        <v>0</v>
      </c>
    </row>
    <row r="9" spans="1:54" x14ac:dyDescent="0.2">
      <c r="A9" s="75" t="s">
        <v>5</v>
      </c>
      <c r="B9" s="76">
        <v>4.1960000000000006</v>
      </c>
      <c r="C9" s="76">
        <v>0</v>
      </c>
      <c r="D9" s="76">
        <v>244.8</v>
      </c>
      <c r="E9" s="76">
        <v>92.3</v>
      </c>
      <c r="F9" s="76">
        <v>0</v>
      </c>
      <c r="G9" s="76">
        <v>7.2</v>
      </c>
      <c r="H9" s="76">
        <v>0</v>
      </c>
      <c r="I9" s="76">
        <v>18</v>
      </c>
      <c r="J9" s="76">
        <v>0</v>
      </c>
      <c r="K9" s="76">
        <v>120</v>
      </c>
      <c r="L9" s="76">
        <v>0</v>
      </c>
      <c r="M9" s="76">
        <v>3.3000000000000003</v>
      </c>
      <c r="N9" s="77">
        <v>0</v>
      </c>
    </row>
    <row r="10" spans="1:54" x14ac:dyDescent="0.2">
      <c r="A10" s="75" t="s">
        <v>6</v>
      </c>
      <c r="B10" s="76">
        <v>4.2480000000000002</v>
      </c>
      <c r="C10" s="76">
        <v>0</v>
      </c>
      <c r="D10" s="76">
        <v>241.8</v>
      </c>
      <c r="E10" s="76">
        <v>90</v>
      </c>
      <c r="F10" s="76">
        <v>0</v>
      </c>
      <c r="G10" s="76">
        <v>7.6000000000000005</v>
      </c>
      <c r="H10" s="76">
        <v>0</v>
      </c>
      <c r="I10" s="76">
        <v>18.400000000000002</v>
      </c>
      <c r="J10" s="76">
        <v>0</v>
      </c>
      <c r="K10" s="76">
        <v>120.4</v>
      </c>
      <c r="L10" s="76">
        <v>0</v>
      </c>
      <c r="M10" s="76">
        <v>2.7</v>
      </c>
      <c r="N10" s="77">
        <v>0</v>
      </c>
    </row>
    <row r="11" spans="1:54" x14ac:dyDescent="0.2">
      <c r="A11" s="75" t="s">
        <v>7</v>
      </c>
      <c r="B11" s="76">
        <v>4.1320000000000006</v>
      </c>
      <c r="C11" s="76">
        <v>0</v>
      </c>
      <c r="D11" s="76">
        <v>245.4</v>
      </c>
      <c r="E11" s="76">
        <v>93.8</v>
      </c>
      <c r="F11" s="76">
        <v>0</v>
      </c>
      <c r="G11" s="76">
        <v>7.6000000000000005</v>
      </c>
      <c r="H11" s="76">
        <v>0</v>
      </c>
      <c r="I11" s="76">
        <v>19</v>
      </c>
      <c r="J11" s="76">
        <v>0</v>
      </c>
      <c r="K11" s="76">
        <v>120</v>
      </c>
      <c r="L11" s="76">
        <v>0</v>
      </c>
      <c r="M11" s="76">
        <v>3.4</v>
      </c>
      <c r="N11" s="77">
        <v>0</v>
      </c>
    </row>
    <row r="12" spans="1:54" x14ac:dyDescent="0.2">
      <c r="A12" s="75" t="s">
        <v>8</v>
      </c>
      <c r="B12" s="76">
        <v>4.1680000000000001</v>
      </c>
      <c r="C12" s="76">
        <v>0</v>
      </c>
      <c r="D12" s="76">
        <v>256.2</v>
      </c>
      <c r="E12" s="76">
        <v>99.5</v>
      </c>
      <c r="F12" s="76">
        <v>0</v>
      </c>
      <c r="G12" s="76">
        <v>9.6</v>
      </c>
      <c r="H12" s="76">
        <v>0</v>
      </c>
      <c r="I12" s="76">
        <v>19.400000000000002</v>
      </c>
      <c r="J12" s="76">
        <v>0</v>
      </c>
      <c r="K12" s="76">
        <v>120.4</v>
      </c>
      <c r="L12" s="76">
        <v>0</v>
      </c>
      <c r="M12" s="76">
        <v>4.3</v>
      </c>
      <c r="N12" s="77">
        <v>0</v>
      </c>
    </row>
    <row r="13" spans="1:54" x14ac:dyDescent="0.2">
      <c r="A13" s="75" t="s">
        <v>9</v>
      </c>
      <c r="B13" s="76">
        <v>4.28</v>
      </c>
      <c r="C13" s="76">
        <v>0</v>
      </c>
      <c r="D13" s="76">
        <v>278.40000000000003</v>
      </c>
      <c r="E13" s="76">
        <v>109.10000000000001</v>
      </c>
      <c r="F13" s="76">
        <v>0</v>
      </c>
      <c r="G13" s="76">
        <v>9.2000000000000011</v>
      </c>
      <c r="H13" s="76">
        <v>0</v>
      </c>
      <c r="I13" s="76">
        <v>20.6</v>
      </c>
      <c r="J13" s="76">
        <v>0</v>
      </c>
      <c r="K13" s="76">
        <v>132</v>
      </c>
      <c r="L13" s="76">
        <v>0</v>
      </c>
      <c r="M13" s="76">
        <v>4</v>
      </c>
      <c r="N13" s="77">
        <v>0</v>
      </c>
    </row>
    <row r="14" spans="1:54" x14ac:dyDescent="0.2">
      <c r="A14" s="75" t="s">
        <v>10</v>
      </c>
      <c r="B14" s="76">
        <v>4.3040000000000003</v>
      </c>
      <c r="C14" s="76">
        <v>0</v>
      </c>
      <c r="D14" s="76">
        <v>319.8</v>
      </c>
      <c r="E14" s="76">
        <v>122.7</v>
      </c>
      <c r="F14" s="76">
        <v>0</v>
      </c>
      <c r="G14" s="76">
        <v>11.4</v>
      </c>
      <c r="H14" s="76">
        <v>0</v>
      </c>
      <c r="I14" s="76">
        <v>24</v>
      </c>
      <c r="J14" s="76">
        <v>0</v>
      </c>
      <c r="K14" s="76">
        <v>154</v>
      </c>
      <c r="L14" s="76">
        <v>0</v>
      </c>
      <c r="M14" s="76">
        <v>3.2</v>
      </c>
      <c r="N14" s="77">
        <v>0</v>
      </c>
    </row>
    <row r="15" spans="1:54" x14ac:dyDescent="0.2">
      <c r="A15" s="75" t="s">
        <v>11</v>
      </c>
      <c r="B15" s="76">
        <v>4.28</v>
      </c>
      <c r="C15" s="76">
        <v>0</v>
      </c>
      <c r="D15" s="76">
        <v>328.8</v>
      </c>
      <c r="E15" s="76">
        <v>124.9</v>
      </c>
      <c r="F15" s="76">
        <v>0</v>
      </c>
      <c r="G15" s="76">
        <v>11.6</v>
      </c>
      <c r="H15" s="76">
        <v>0</v>
      </c>
      <c r="I15" s="76">
        <v>24.8</v>
      </c>
      <c r="J15" s="76">
        <v>0</v>
      </c>
      <c r="K15" s="76">
        <v>160.4</v>
      </c>
      <c r="L15" s="76">
        <v>0</v>
      </c>
      <c r="M15" s="76">
        <v>2.5</v>
      </c>
      <c r="N15" s="77">
        <v>0.1</v>
      </c>
    </row>
    <row r="16" spans="1:54" x14ac:dyDescent="0.2">
      <c r="A16" s="75" t="s">
        <v>12</v>
      </c>
      <c r="B16" s="76">
        <v>4.7120000000000006</v>
      </c>
      <c r="C16" s="76">
        <v>0</v>
      </c>
      <c r="D16" s="76">
        <v>201</v>
      </c>
      <c r="E16" s="76">
        <v>82.2</v>
      </c>
      <c r="F16" s="76">
        <v>36.5</v>
      </c>
      <c r="G16" s="76">
        <v>9.6</v>
      </c>
      <c r="H16" s="76">
        <v>0</v>
      </c>
      <c r="I16" s="76">
        <v>20.400000000000002</v>
      </c>
      <c r="J16" s="76">
        <v>0</v>
      </c>
      <c r="K16" s="76">
        <v>121.60000000000001</v>
      </c>
      <c r="L16" s="76">
        <v>0</v>
      </c>
      <c r="M16" s="76">
        <v>1</v>
      </c>
      <c r="N16" s="77">
        <v>0.3</v>
      </c>
    </row>
    <row r="17" spans="1:14" x14ac:dyDescent="0.2">
      <c r="A17" s="75" t="s">
        <v>13</v>
      </c>
      <c r="B17" s="76"/>
      <c r="C17" s="76">
        <v>0</v>
      </c>
      <c r="D17" s="76">
        <v>0</v>
      </c>
      <c r="E17" s="76">
        <v>0</v>
      </c>
      <c r="F17" s="76">
        <v>156.70000000000002</v>
      </c>
      <c r="G17" s="76">
        <v>8</v>
      </c>
      <c r="H17" s="76">
        <v>0</v>
      </c>
      <c r="I17" s="76">
        <v>19.2</v>
      </c>
      <c r="J17" s="76">
        <v>0</v>
      </c>
      <c r="K17" s="76">
        <v>126.8</v>
      </c>
      <c r="L17" s="76">
        <v>0</v>
      </c>
      <c r="M17" s="76">
        <v>4.4000000000000004</v>
      </c>
      <c r="N17" s="77">
        <v>0</v>
      </c>
    </row>
    <row r="18" spans="1:14" x14ac:dyDescent="0.2">
      <c r="A18" s="75" t="s">
        <v>14</v>
      </c>
      <c r="B18" s="76"/>
      <c r="C18" s="76">
        <v>0</v>
      </c>
      <c r="D18" s="76">
        <v>0</v>
      </c>
      <c r="E18" s="76">
        <v>0</v>
      </c>
      <c r="F18" s="76">
        <v>148.9</v>
      </c>
      <c r="G18" s="76">
        <v>7</v>
      </c>
      <c r="H18" s="76">
        <v>0</v>
      </c>
      <c r="I18" s="76">
        <v>18.600000000000001</v>
      </c>
      <c r="J18" s="76">
        <v>0</v>
      </c>
      <c r="K18" s="76">
        <v>121.2</v>
      </c>
      <c r="L18" s="76">
        <v>0</v>
      </c>
      <c r="M18" s="76">
        <v>4.4000000000000004</v>
      </c>
      <c r="N18" s="77">
        <v>0</v>
      </c>
    </row>
    <row r="19" spans="1:14" x14ac:dyDescent="0.2">
      <c r="A19" s="75" t="s">
        <v>15</v>
      </c>
      <c r="B19" s="76"/>
      <c r="C19" s="76">
        <v>0</v>
      </c>
      <c r="D19" s="76">
        <v>0</v>
      </c>
      <c r="E19" s="76">
        <v>0</v>
      </c>
      <c r="F19" s="76">
        <v>151.6</v>
      </c>
      <c r="G19" s="76">
        <v>7.6000000000000005</v>
      </c>
      <c r="H19" s="76">
        <v>0</v>
      </c>
      <c r="I19" s="76">
        <v>17.600000000000001</v>
      </c>
      <c r="J19" s="76">
        <v>0</v>
      </c>
      <c r="K19" s="76">
        <v>124.4</v>
      </c>
      <c r="L19" s="76">
        <v>0</v>
      </c>
      <c r="M19" s="76">
        <v>4.2</v>
      </c>
      <c r="N19" s="77">
        <v>0</v>
      </c>
    </row>
    <row r="20" spans="1:14" x14ac:dyDescent="0.2">
      <c r="A20" s="75" t="s">
        <v>16</v>
      </c>
      <c r="B20" s="76"/>
      <c r="C20" s="76">
        <v>0</v>
      </c>
      <c r="D20" s="76">
        <v>0</v>
      </c>
      <c r="E20" s="76">
        <v>0</v>
      </c>
      <c r="F20" s="76">
        <v>150.5</v>
      </c>
      <c r="G20" s="76">
        <v>6.2</v>
      </c>
      <c r="H20" s="76">
        <v>0</v>
      </c>
      <c r="I20" s="76">
        <v>19.8</v>
      </c>
      <c r="J20" s="76">
        <v>0</v>
      </c>
      <c r="K20" s="76">
        <v>122.4</v>
      </c>
      <c r="L20" s="76">
        <v>0</v>
      </c>
      <c r="M20" s="76">
        <v>4.5</v>
      </c>
      <c r="N20" s="77">
        <v>0</v>
      </c>
    </row>
    <row r="21" spans="1:14" x14ac:dyDescent="0.2">
      <c r="A21" s="75" t="s">
        <v>17</v>
      </c>
      <c r="B21" s="76"/>
      <c r="C21" s="76">
        <v>0</v>
      </c>
      <c r="D21" s="76">
        <v>0</v>
      </c>
      <c r="E21" s="76">
        <v>0</v>
      </c>
      <c r="F21" s="76">
        <v>150.30000000000001</v>
      </c>
      <c r="G21" s="76">
        <v>7</v>
      </c>
      <c r="H21" s="76">
        <v>0</v>
      </c>
      <c r="I21" s="76">
        <v>19</v>
      </c>
      <c r="J21" s="76">
        <v>0</v>
      </c>
      <c r="K21" s="76">
        <v>121.60000000000001</v>
      </c>
      <c r="L21" s="76">
        <v>0</v>
      </c>
      <c r="M21" s="76">
        <v>4.4000000000000004</v>
      </c>
      <c r="N21" s="77">
        <v>0</v>
      </c>
    </row>
    <row r="22" spans="1:14" x14ac:dyDescent="0.2">
      <c r="A22" s="75" t="s">
        <v>18</v>
      </c>
      <c r="B22" s="76"/>
      <c r="C22" s="76">
        <v>0</v>
      </c>
      <c r="D22" s="76">
        <v>0</v>
      </c>
      <c r="E22" s="76">
        <v>0</v>
      </c>
      <c r="F22" s="76">
        <v>162.70000000000002</v>
      </c>
      <c r="G22" s="76">
        <v>7.6000000000000005</v>
      </c>
      <c r="H22" s="76">
        <v>0</v>
      </c>
      <c r="I22" s="76">
        <v>22.6</v>
      </c>
      <c r="J22" s="76">
        <v>0</v>
      </c>
      <c r="K22" s="76">
        <v>130.4</v>
      </c>
      <c r="L22" s="76">
        <v>0</v>
      </c>
      <c r="M22" s="76">
        <v>4.6000000000000005</v>
      </c>
      <c r="N22" s="77">
        <v>0</v>
      </c>
    </row>
    <row r="23" spans="1:14" x14ac:dyDescent="0.2">
      <c r="A23" s="75" t="s">
        <v>19</v>
      </c>
      <c r="B23" s="76">
        <v>2.6680000000000001</v>
      </c>
      <c r="C23" s="76">
        <v>0</v>
      </c>
      <c r="D23" s="76">
        <v>0</v>
      </c>
      <c r="E23" s="76">
        <v>0</v>
      </c>
      <c r="F23" s="76">
        <v>167.70000000000002</v>
      </c>
      <c r="G23" s="76">
        <v>10.4</v>
      </c>
      <c r="H23" s="76">
        <v>0</v>
      </c>
      <c r="I23" s="76">
        <v>20</v>
      </c>
      <c r="J23" s="76">
        <v>0</v>
      </c>
      <c r="K23" s="76">
        <v>133.6</v>
      </c>
      <c r="L23" s="76">
        <v>0</v>
      </c>
      <c r="M23" s="76">
        <v>5</v>
      </c>
      <c r="N23" s="77">
        <v>0</v>
      </c>
    </row>
    <row r="24" spans="1:14" x14ac:dyDescent="0.2">
      <c r="A24" s="75" t="s">
        <v>20</v>
      </c>
      <c r="B24" s="76">
        <v>5.476</v>
      </c>
      <c r="C24" s="76">
        <v>0</v>
      </c>
      <c r="D24" s="76">
        <v>231.6</v>
      </c>
      <c r="E24" s="76">
        <v>126.3</v>
      </c>
      <c r="F24" s="76">
        <v>75</v>
      </c>
      <c r="G24" s="76">
        <v>12.6</v>
      </c>
      <c r="H24" s="76">
        <v>0</v>
      </c>
      <c r="I24" s="76">
        <v>22.6</v>
      </c>
      <c r="J24" s="76">
        <v>0</v>
      </c>
      <c r="K24" s="76">
        <v>140</v>
      </c>
      <c r="L24" s="76">
        <v>0</v>
      </c>
      <c r="M24" s="76">
        <v>4.0999999999999996</v>
      </c>
      <c r="N24" s="77">
        <v>0</v>
      </c>
    </row>
    <row r="25" spans="1:14" x14ac:dyDescent="0.2">
      <c r="A25" s="75" t="s">
        <v>21</v>
      </c>
      <c r="B25" s="76">
        <v>5.3479999999999999</v>
      </c>
      <c r="C25" s="76">
        <v>0</v>
      </c>
      <c r="D25" s="76">
        <v>409.8</v>
      </c>
      <c r="E25" s="76">
        <v>218.3</v>
      </c>
      <c r="F25" s="76">
        <v>0</v>
      </c>
      <c r="G25" s="76">
        <v>11.6</v>
      </c>
      <c r="H25" s="76">
        <v>0</v>
      </c>
      <c r="I25" s="76">
        <v>26.6</v>
      </c>
      <c r="J25" s="76">
        <v>0</v>
      </c>
      <c r="K25" s="76">
        <v>146.4</v>
      </c>
      <c r="L25" s="76">
        <v>0</v>
      </c>
      <c r="M25" s="76">
        <v>3.8000000000000003</v>
      </c>
      <c r="N25" s="77">
        <v>0</v>
      </c>
    </row>
    <row r="26" spans="1:14" x14ac:dyDescent="0.2">
      <c r="A26" s="75" t="s">
        <v>22</v>
      </c>
      <c r="B26" s="76">
        <v>5.1840000000000002</v>
      </c>
      <c r="C26" s="76">
        <v>0</v>
      </c>
      <c r="D26" s="76">
        <v>408</v>
      </c>
      <c r="E26" s="76">
        <v>219.8</v>
      </c>
      <c r="F26" s="76">
        <v>0</v>
      </c>
      <c r="G26" s="76">
        <v>10.8</v>
      </c>
      <c r="H26" s="76">
        <v>0</v>
      </c>
      <c r="I26" s="76">
        <v>26</v>
      </c>
      <c r="J26" s="76">
        <v>0</v>
      </c>
      <c r="K26" s="76">
        <v>143.20000000000002</v>
      </c>
      <c r="L26" s="76">
        <v>0</v>
      </c>
      <c r="M26" s="76">
        <v>3.9</v>
      </c>
      <c r="N26" s="77">
        <v>0</v>
      </c>
    </row>
    <row r="27" spans="1:14" x14ac:dyDescent="0.2">
      <c r="A27" s="75" t="s">
        <v>23</v>
      </c>
      <c r="B27" s="76">
        <v>5.3040000000000003</v>
      </c>
      <c r="C27" s="76">
        <v>0</v>
      </c>
      <c r="D27" s="76">
        <v>389.40000000000003</v>
      </c>
      <c r="E27" s="76">
        <v>205.8</v>
      </c>
      <c r="F27" s="76">
        <v>0</v>
      </c>
      <c r="G27" s="76">
        <v>11</v>
      </c>
      <c r="H27" s="76">
        <v>0</v>
      </c>
      <c r="I27" s="76">
        <v>25.2</v>
      </c>
      <c r="J27" s="76">
        <v>0</v>
      </c>
      <c r="K27" s="76">
        <v>138.4</v>
      </c>
      <c r="L27" s="76">
        <v>0</v>
      </c>
      <c r="M27" s="76">
        <v>3.6</v>
      </c>
      <c r="N27" s="77">
        <v>0</v>
      </c>
    </row>
    <row r="28" spans="1:14" x14ac:dyDescent="0.2">
      <c r="A28" s="75" t="s">
        <v>24</v>
      </c>
      <c r="B28" s="76">
        <v>5.14</v>
      </c>
      <c r="C28" s="76">
        <v>0</v>
      </c>
      <c r="D28" s="76">
        <v>378.6</v>
      </c>
      <c r="E28" s="76">
        <v>201.1</v>
      </c>
      <c r="F28" s="76">
        <v>0</v>
      </c>
      <c r="G28" s="76">
        <v>10.6</v>
      </c>
      <c r="H28" s="76">
        <v>0</v>
      </c>
      <c r="I28" s="76">
        <v>22.6</v>
      </c>
      <c r="J28" s="76">
        <v>0</v>
      </c>
      <c r="K28" s="76">
        <v>138</v>
      </c>
      <c r="L28" s="76">
        <v>0</v>
      </c>
      <c r="M28" s="76">
        <v>2.7</v>
      </c>
      <c r="N28" s="77">
        <v>0</v>
      </c>
    </row>
    <row r="29" spans="1:14" x14ac:dyDescent="0.2">
      <c r="A29" s="75" t="s">
        <v>25</v>
      </c>
      <c r="B29" s="76">
        <v>5.24</v>
      </c>
      <c r="C29" s="76">
        <v>0</v>
      </c>
      <c r="D29" s="76">
        <v>349.8</v>
      </c>
      <c r="E29" s="76">
        <v>184.9</v>
      </c>
      <c r="F29" s="76">
        <v>0</v>
      </c>
      <c r="G29" s="76">
        <v>10</v>
      </c>
      <c r="H29" s="76">
        <v>0</v>
      </c>
      <c r="I29" s="76">
        <v>23</v>
      </c>
      <c r="J29" s="76">
        <v>0</v>
      </c>
      <c r="K29" s="76">
        <v>126.8</v>
      </c>
      <c r="L29" s="76">
        <v>0</v>
      </c>
      <c r="M29" s="76">
        <v>1</v>
      </c>
      <c r="N29" s="77">
        <v>0</v>
      </c>
    </row>
    <row r="30" spans="1:14" ht="13.5" thickBot="1" x14ac:dyDescent="0.25">
      <c r="A30" s="78" t="s">
        <v>26</v>
      </c>
      <c r="B30" s="79">
        <v>5.1000000000000005</v>
      </c>
      <c r="C30" s="79">
        <v>0</v>
      </c>
      <c r="D30" s="79">
        <v>332.40000000000003</v>
      </c>
      <c r="E30" s="79">
        <v>179.5</v>
      </c>
      <c r="F30" s="79">
        <v>0</v>
      </c>
      <c r="G30" s="79">
        <v>8.4</v>
      </c>
      <c r="H30" s="79">
        <v>0</v>
      </c>
      <c r="I30" s="79">
        <v>21.8</v>
      </c>
      <c r="J30" s="79">
        <v>0</v>
      </c>
      <c r="K30" s="79">
        <v>118</v>
      </c>
      <c r="L30" s="79">
        <v>0</v>
      </c>
      <c r="M30" s="79">
        <v>1.4000000000000001</v>
      </c>
      <c r="N30" s="80">
        <v>0</v>
      </c>
    </row>
    <row r="31" spans="1:14" s="55" customFormat="1" hidden="1" x14ac:dyDescent="0.2">
      <c r="A31" s="46" t="s">
        <v>2</v>
      </c>
      <c r="B31" s="55">
        <f t="shared" ref="B31:N31" si="0">SUM(B7:B30)</f>
        <v>82.463999999999999</v>
      </c>
      <c r="C31" s="55">
        <f t="shared" si="0"/>
        <v>0</v>
      </c>
      <c r="D31" s="55">
        <f t="shared" si="0"/>
        <v>5123.4000000000005</v>
      </c>
      <c r="E31" s="55">
        <f t="shared" si="0"/>
        <v>2340.6</v>
      </c>
      <c r="F31" s="55">
        <f t="shared" si="0"/>
        <v>1199.9000000000001</v>
      </c>
      <c r="G31" s="55">
        <f t="shared" si="0"/>
        <v>218.2</v>
      </c>
      <c r="H31" s="55">
        <f t="shared" si="0"/>
        <v>0</v>
      </c>
      <c r="I31" s="55">
        <f t="shared" si="0"/>
        <v>508.00000000000011</v>
      </c>
      <c r="J31" s="55">
        <f t="shared" si="0"/>
        <v>0</v>
      </c>
      <c r="K31" s="55">
        <f t="shared" si="0"/>
        <v>3128.8</v>
      </c>
      <c r="L31" s="55">
        <f t="shared" si="0"/>
        <v>0</v>
      </c>
      <c r="M31" s="55">
        <f t="shared" si="0"/>
        <v>81.300000000000011</v>
      </c>
      <c r="N31" s="55">
        <f t="shared" si="0"/>
        <v>0.4</v>
      </c>
    </row>
    <row r="36" spans="1:54" ht="25.5" x14ac:dyDescent="0.35">
      <c r="A36" s="84"/>
      <c r="B36" s="88" t="s">
        <v>33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  <c r="AU36" s="81"/>
      <c r="AV36" s="81"/>
      <c r="AW36" s="81"/>
      <c r="AX36" s="81"/>
      <c r="AY36" s="81"/>
      <c r="AZ36" s="81"/>
      <c r="BA36" s="81"/>
      <c r="BB36" s="81"/>
    </row>
    <row r="37" spans="1:54" ht="15.75" x14ac:dyDescent="0.25">
      <c r="A37" s="84"/>
      <c r="B37" s="89" t="s">
        <v>52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</row>
    <row r="38" spans="1:54" ht="15.75" x14ac:dyDescent="0.25">
      <c r="A38" s="86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82" t="s">
        <v>53</v>
      </c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</row>
    <row r="39" spans="1:54" ht="16.5" thickBot="1" x14ac:dyDescent="0.3">
      <c r="A39" s="85" t="s">
        <v>38</v>
      </c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3" t="s">
        <v>37</v>
      </c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</row>
    <row r="40" spans="1:54" ht="39" thickBot="1" x14ac:dyDescent="0.25">
      <c r="A40" s="93" t="s">
        <v>31</v>
      </c>
      <c r="B40" s="94" t="s">
        <v>39</v>
      </c>
      <c r="C40" s="94" t="s">
        <v>40</v>
      </c>
      <c r="D40" s="94" t="s">
        <v>41</v>
      </c>
      <c r="E40" s="94" t="s">
        <v>42</v>
      </c>
      <c r="F40" s="94" t="s">
        <v>43</v>
      </c>
      <c r="G40" s="94" t="s">
        <v>44</v>
      </c>
      <c r="H40" s="94" t="s">
        <v>45</v>
      </c>
      <c r="I40" s="94" t="s">
        <v>46</v>
      </c>
      <c r="J40" s="94" t="s">
        <v>47</v>
      </c>
      <c r="K40" s="94" t="s">
        <v>48</v>
      </c>
      <c r="L40" s="94" t="s">
        <v>49</v>
      </c>
      <c r="M40" s="94" t="s">
        <v>50</v>
      </c>
      <c r="N40" s="95" t="s">
        <v>51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92"/>
      <c r="AA40" s="92"/>
      <c r="AB40" s="92"/>
      <c r="AC40" s="92"/>
      <c r="AD40" s="92"/>
      <c r="AE40" s="92"/>
      <c r="AF40" s="92"/>
      <c r="AG40" s="92"/>
      <c r="AH40" s="92"/>
      <c r="AI40" s="92"/>
      <c r="AJ40" s="92"/>
      <c r="AK40" s="92"/>
      <c r="AL40" s="92"/>
      <c r="AM40" s="92"/>
      <c r="AN40" s="92"/>
      <c r="AO40" s="92"/>
      <c r="AP40" s="92"/>
      <c r="AQ40" s="92"/>
      <c r="AR40" s="92"/>
      <c r="AS40" s="92"/>
      <c r="AT40" s="92"/>
      <c r="AU40" s="92"/>
      <c r="AV40" s="92"/>
      <c r="AW40" s="92"/>
      <c r="AX40" s="92"/>
      <c r="AY40" s="92"/>
      <c r="AZ40" s="92"/>
      <c r="BA40" s="92"/>
      <c r="BB40" s="92"/>
    </row>
    <row r="41" spans="1:54" x14ac:dyDescent="0.2">
      <c r="A41" s="96" t="s">
        <v>3</v>
      </c>
      <c r="B41" s="97"/>
      <c r="C41" s="97">
        <v>0</v>
      </c>
      <c r="D41" s="97">
        <v>147.6</v>
      </c>
      <c r="E41" s="97">
        <v>94.9</v>
      </c>
      <c r="F41" s="97">
        <v>0</v>
      </c>
      <c r="G41" s="97">
        <v>8.4</v>
      </c>
      <c r="H41" s="97">
        <v>0</v>
      </c>
      <c r="I41" s="97">
        <v>6.8</v>
      </c>
      <c r="J41" s="97">
        <v>0</v>
      </c>
      <c r="K41" s="97">
        <v>44.800000000000004</v>
      </c>
      <c r="L41" s="97">
        <v>0</v>
      </c>
      <c r="M41" s="97">
        <v>5.5</v>
      </c>
      <c r="N41" s="98">
        <v>0</v>
      </c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</row>
    <row r="42" spans="1:54" x14ac:dyDescent="0.2">
      <c r="A42" s="99" t="s">
        <v>4</v>
      </c>
      <c r="B42" s="100"/>
      <c r="C42" s="100">
        <v>0</v>
      </c>
      <c r="D42" s="100">
        <v>141.6</v>
      </c>
      <c r="E42" s="100">
        <v>91.600000000000009</v>
      </c>
      <c r="F42" s="100">
        <v>0</v>
      </c>
      <c r="G42" s="100">
        <v>8.1999999999999993</v>
      </c>
      <c r="H42" s="100">
        <v>0</v>
      </c>
      <c r="I42" s="100">
        <v>5.4</v>
      </c>
      <c r="J42" s="100">
        <v>0</v>
      </c>
      <c r="K42" s="100">
        <v>43.6</v>
      </c>
      <c r="L42" s="100">
        <v>0</v>
      </c>
      <c r="M42" s="100">
        <v>6.6000000000000005</v>
      </c>
      <c r="N42" s="101">
        <v>0</v>
      </c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</row>
    <row r="43" spans="1:54" x14ac:dyDescent="0.2">
      <c r="A43" s="99" t="s">
        <v>5</v>
      </c>
      <c r="B43" s="100"/>
      <c r="C43" s="100">
        <v>0</v>
      </c>
      <c r="D43" s="100">
        <v>136.19999999999999</v>
      </c>
      <c r="E43" s="100">
        <v>88.7</v>
      </c>
      <c r="F43" s="100">
        <v>0</v>
      </c>
      <c r="G43" s="100">
        <v>7.6000000000000005</v>
      </c>
      <c r="H43" s="100">
        <v>0</v>
      </c>
      <c r="I43" s="100">
        <v>6.2</v>
      </c>
      <c r="J43" s="100">
        <v>0</v>
      </c>
      <c r="K43" s="100">
        <v>41.2</v>
      </c>
      <c r="L43" s="100">
        <v>0</v>
      </c>
      <c r="M43" s="100">
        <v>5.6000000000000005</v>
      </c>
      <c r="N43" s="101">
        <v>0.1</v>
      </c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</row>
    <row r="44" spans="1:54" x14ac:dyDescent="0.2">
      <c r="A44" s="99" t="s">
        <v>6</v>
      </c>
      <c r="B44" s="100"/>
      <c r="C44" s="100">
        <v>0</v>
      </c>
      <c r="D44" s="100">
        <v>124.2</v>
      </c>
      <c r="E44" s="100">
        <v>82.4</v>
      </c>
      <c r="F44" s="100">
        <v>0</v>
      </c>
      <c r="G44" s="100">
        <v>7.6000000000000005</v>
      </c>
      <c r="H44" s="100">
        <v>0</v>
      </c>
      <c r="I44" s="100">
        <v>4.8</v>
      </c>
      <c r="J44" s="100">
        <v>0</v>
      </c>
      <c r="K44" s="100">
        <v>37.200000000000003</v>
      </c>
      <c r="L44" s="100">
        <v>0</v>
      </c>
      <c r="M44" s="100">
        <v>4.0999999999999996</v>
      </c>
      <c r="N44" s="101">
        <v>0</v>
      </c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81"/>
      <c r="BB44" s="81"/>
    </row>
    <row r="45" spans="1:54" x14ac:dyDescent="0.2">
      <c r="A45" s="99" t="s">
        <v>7</v>
      </c>
      <c r="B45" s="100"/>
      <c r="C45" s="100">
        <v>0</v>
      </c>
      <c r="D45" s="100">
        <v>122.4</v>
      </c>
      <c r="E45" s="100">
        <v>81.400000000000006</v>
      </c>
      <c r="F45" s="100">
        <v>0</v>
      </c>
      <c r="G45" s="100">
        <v>7.4</v>
      </c>
      <c r="H45" s="100">
        <v>0</v>
      </c>
      <c r="I45" s="100">
        <v>4.4000000000000004</v>
      </c>
      <c r="J45" s="100">
        <v>0</v>
      </c>
      <c r="K45" s="100">
        <v>36.4</v>
      </c>
      <c r="L45" s="100">
        <v>0</v>
      </c>
      <c r="M45" s="100">
        <v>3.5</v>
      </c>
      <c r="N45" s="101">
        <v>0.3</v>
      </c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  <c r="AU45" s="81"/>
      <c r="AV45" s="81"/>
      <c r="AW45" s="81"/>
      <c r="AX45" s="81"/>
      <c r="AY45" s="81"/>
      <c r="AZ45" s="81"/>
      <c r="BA45" s="81"/>
      <c r="BB45" s="81"/>
    </row>
    <row r="46" spans="1:54" x14ac:dyDescent="0.2">
      <c r="A46" s="99" t="s">
        <v>8</v>
      </c>
      <c r="B46" s="100"/>
      <c r="C46" s="100">
        <v>0</v>
      </c>
      <c r="D46" s="100">
        <v>120</v>
      </c>
      <c r="E46" s="100">
        <v>80.600000000000009</v>
      </c>
      <c r="F46" s="100">
        <v>0</v>
      </c>
      <c r="G46" s="100">
        <v>7.4</v>
      </c>
      <c r="H46" s="100">
        <v>0</v>
      </c>
      <c r="I46" s="100">
        <v>4.2</v>
      </c>
      <c r="J46" s="100">
        <v>0</v>
      </c>
      <c r="K46" s="100">
        <v>36</v>
      </c>
      <c r="L46" s="100">
        <v>0</v>
      </c>
      <c r="M46" s="100">
        <v>5.2</v>
      </c>
      <c r="N46" s="101">
        <v>0</v>
      </c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  <c r="AU46" s="81"/>
      <c r="AV46" s="81"/>
      <c r="AW46" s="81"/>
      <c r="AX46" s="81"/>
      <c r="AY46" s="81"/>
      <c r="AZ46" s="81"/>
      <c r="BA46" s="81"/>
      <c r="BB46" s="81"/>
    </row>
    <row r="47" spans="1:54" x14ac:dyDescent="0.2">
      <c r="A47" s="99" t="s">
        <v>9</v>
      </c>
      <c r="B47" s="100"/>
      <c r="C47" s="100">
        <v>0</v>
      </c>
      <c r="D47" s="100">
        <v>123</v>
      </c>
      <c r="E47" s="100">
        <v>81.900000000000006</v>
      </c>
      <c r="F47" s="100">
        <v>0</v>
      </c>
      <c r="G47" s="100">
        <v>7.2</v>
      </c>
      <c r="H47" s="100">
        <v>0</v>
      </c>
      <c r="I47" s="100">
        <v>5.6000000000000005</v>
      </c>
      <c r="J47" s="100">
        <v>0</v>
      </c>
      <c r="K47" s="100">
        <v>36.800000000000004</v>
      </c>
      <c r="L47" s="100">
        <v>0</v>
      </c>
      <c r="M47" s="100">
        <v>5.6000000000000005</v>
      </c>
      <c r="N47" s="101">
        <v>0</v>
      </c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</row>
    <row r="48" spans="1:54" x14ac:dyDescent="0.2">
      <c r="A48" s="99" t="s">
        <v>10</v>
      </c>
      <c r="B48" s="100"/>
      <c r="C48" s="100">
        <v>0</v>
      </c>
      <c r="D48" s="100">
        <v>141</v>
      </c>
      <c r="E48" s="100">
        <v>91.4</v>
      </c>
      <c r="F48" s="100">
        <v>0</v>
      </c>
      <c r="G48" s="100">
        <v>8</v>
      </c>
      <c r="H48" s="100">
        <v>0</v>
      </c>
      <c r="I48" s="100">
        <v>6.2</v>
      </c>
      <c r="J48" s="100">
        <v>0</v>
      </c>
      <c r="K48" s="100">
        <v>44</v>
      </c>
      <c r="L48" s="100">
        <v>0</v>
      </c>
      <c r="M48" s="100">
        <v>6.4</v>
      </c>
      <c r="N48" s="101">
        <v>0</v>
      </c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</row>
    <row r="49" spans="1:54" x14ac:dyDescent="0.2">
      <c r="A49" s="99" t="s">
        <v>11</v>
      </c>
      <c r="B49" s="100"/>
      <c r="C49" s="100">
        <v>0</v>
      </c>
      <c r="D49" s="100">
        <v>147</v>
      </c>
      <c r="E49" s="100">
        <v>91.5</v>
      </c>
      <c r="F49" s="100">
        <v>0</v>
      </c>
      <c r="G49" s="100">
        <v>8.1999999999999993</v>
      </c>
      <c r="H49" s="100">
        <v>0</v>
      </c>
      <c r="I49" s="100">
        <v>6.8</v>
      </c>
      <c r="J49" s="100">
        <v>0</v>
      </c>
      <c r="K49" s="100">
        <v>48.4</v>
      </c>
      <c r="L49" s="100">
        <v>0</v>
      </c>
      <c r="M49" s="100">
        <v>6.1000000000000005</v>
      </c>
      <c r="N49" s="101">
        <v>0</v>
      </c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81"/>
      <c r="BB49" s="81"/>
    </row>
    <row r="50" spans="1:54" x14ac:dyDescent="0.2">
      <c r="A50" s="99" t="s">
        <v>12</v>
      </c>
      <c r="B50" s="100"/>
      <c r="C50" s="100">
        <v>0</v>
      </c>
      <c r="D50" s="100">
        <v>100.2</v>
      </c>
      <c r="E50" s="100">
        <v>59.7</v>
      </c>
      <c r="F50" s="100">
        <v>3.9</v>
      </c>
      <c r="G50" s="100">
        <v>5.8</v>
      </c>
      <c r="H50" s="100">
        <v>0</v>
      </c>
      <c r="I50" s="100">
        <v>5</v>
      </c>
      <c r="J50" s="100">
        <v>0</v>
      </c>
      <c r="K50" s="100">
        <v>36.4</v>
      </c>
      <c r="L50" s="100">
        <v>0</v>
      </c>
      <c r="M50" s="100">
        <v>4.3</v>
      </c>
      <c r="N50" s="101">
        <v>0.1</v>
      </c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  <c r="AU50" s="81"/>
      <c r="AV50" s="81"/>
      <c r="AW50" s="81"/>
      <c r="AX50" s="81"/>
      <c r="AY50" s="81"/>
      <c r="AZ50" s="81"/>
      <c r="BA50" s="81"/>
      <c r="BB50" s="81"/>
    </row>
    <row r="51" spans="1:54" x14ac:dyDescent="0.2">
      <c r="A51" s="99" t="s">
        <v>13</v>
      </c>
      <c r="B51" s="100"/>
      <c r="C51" s="100">
        <v>0</v>
      </c>
      <c r="D51" s="100">
        <v>0</v>
      </c>
      <c r="E51" s="100">
        <v>0</v>
      </c>
      <c r="F51" s="100">
        <v>16.100000000000001</v>
      </c>
      <c r="G51" s="100">
        <v>3</v>
      </c>
      <c r="H51" s="100">
        <v>0</v>
      </c>
      <c r="I51" s="100">
        <v>0</v>
      </c>
      <c r="J51" s="100">
        <v>1</v>
      </c>
      <c r="K51" s="100">
        <v>15.6</v>
      </c>
      <c r="L51" s="100">
        <v>0</v>
      </c>
      <c r="M51" s="100">
        <v>0.4</v>
      </c>
      <c r="N51" s="101">
        <v>0.70000000000000007</v>
      </c>
    </row>
    <row r="52" spans="1:54" x14ac:dyDescent="0.2">
      <c r="A52" s="99" t="s">
        <v>14</v>
      </c>
      <c r="B52" s="100"/>
      <c r="C52" s="100">
        <v>0</v>
      </c>
      <c r="D52" s="100">
        <v>0</v>
      </c>
      <c r="E52" s="100">
        <v>0</v>
      </c>
      <c r="F52" s="100">
        <v>17.400000000000002</v>
      </c>
      <c r="G52" s="100">
        <v>3</v>
      </c>
      <c r="H52" s="100">
        <v>0</v>
      </c>
      <c r="I52" s="100">
        <v>0.2</v>
      </c>
      <c r="J52" s="100">
        <v>1.4000000000000001</v>
      </c>
      <c r="K52" s="100">
        <v>17.600000000000001</v>
      </c>
      <c r="L52" s="100">
        <v>0</v>
      </c>
      <c r="M52" s="100">
        <v>0.1</v>
      </c>
      <c r="N52" s="101">
        <v>1.5</v>
      </c>
    </row>
    <row r="53" spans="1:54" x14ac:dyDescent="0.2">
      <c r="A53" s="99" t="s">
        <v>15</v>
      </c>
      <c r="B53" s="100"/>
      <c r="C53" s="100">
        <v>0</v>
      </c>
      <c r="D53" s="100">
        <v>0</v>
      </c>
      <c r="E53" s="100">
        <v>0</v>
      </c>
      <c r="F53" s="100">
        <v>19.8</v>
      </c>
      <c r="G53" s="100">
        <v>3</v>
      </c>
      <c r="H53" s="100">
        <v>0</v>
      </c>
      <c r="I53" s="100">
        <v>0</v>
      </c>
      <c r="J53" s="100">
        <v>0.6</v>
      </c>
      <c r="K53" s="100">
        <v>20.400000000000002</v>
      </c>
      <c r="L53" s="100">
        <v>0</v>
      </c>
      <c r="M53" s="100">
        <v>0.1</v>
      </c>
      <c r="N53" s="101">
        <v>1.5</v>
      </c>
    </row>
    <row r="54" spans="1:54" x14ac:dyDescent="0.2">
      <c r="A54" s="99" t="s">
        <v>16</v>
      </c>
      <c r="B54" s="100"/>
      <c r="C54" s="100">
        <v>0</v>
      </c>
      <c r="D54" s="100">
        <v>0</v>
      </c>
      <c r="E54" s="100">
        <v>0</v>
      </c>
      <c r="F54" s="100">
        <v>17.7</v>
      </c>
      <c r="G54" s="100">
        <v>2.8000000000000003</v>
      </c>
      <c r="H54" s="100">
        <v>0</v>
      </c>
      <c r="I54" s="100">
        <v>0</v>
      </c>
      <c r="J54" s="100">
        <v>0.8</v>
      </c>
      <c r="K54" s="100">
        <v>18</v>
      </c>
      <c r="L54" s="100">
        <v>0</v>
      </c>
      <c r="M54" s="100">
        <v>0.2</v>
      </c>
      <c r="N54" s="101">
        <v>1.4000000000000001</v>
      </c>
    </row>
    <row r="55" spans="1:54" x14ac:dyDescent="0.2">
      <c r="A55" s="99" t="s">
        <v>17</v>
      </c>
      <c r="B55" s="100"/>
      <c r="C55" s="100">
        <v>0</v>
      </c>
      <c r="D55" s="100">
        <v>0</v>
      </c>
      <c r="E55" s="100">
        <v>0</v>
      </c>
      <c r="F55" s="100">
        <v>16.5</v>
      </c>
      <c r="G55" s="100">
        <v>2.8000000000000003</v>
      </c>
      <c r="H55" s="100">
        <v>0</v>
      </c>
      <c r="I55" s="100">
        <v>0</v>
      </c>
      <c r="J55" s="100">
        <v>0.8</v>
      </c>
      <c r="K55" s="100">
        <v>16.8</v>
      </c>
      <c r="L55" s="100">
        <v>0</v>
      </c>
      <c r="M55" s="100">
        <v>0.3</v>
      </c>
      <c r="N55" s="101">
        <v>0.9</v>
      </c>
    </row>
    <row r="56" spans="1:54" x14ac:dyDescent="0.2">
      <c r="A56" s="99" t="s">
        <v>18</v>
      </c>
      <c r="B56" s="100"/>
      <c r="C56" s="100">
        <v>0</v>
      </c>
      <c r="D56" s="100">
        <v>0</v>
      </c>
      <c r="E56" s="100">
        <v>0</v>
      </c>
      <c r="F56" s="100">
        <v>17.3</v>
      </c>
      <c r="G56" s="100">
        <v>3</v>
      </c>
      <c r="H56" s="100">
        <v>0</v>
      </c>
      <c r="I56" s="100">
        <v>0.4</v>
      </c>
      <c r="J56" s="100">
        <v>0.4</v>
      </c>
      <c r="K56" s="100">
        <v>17.600000000000001</v>
      </c>
      <c r="L56" s="100">
        <v>0</v>
      </c>
      <c r="M56" s="100">
        <v>0.2</v>
      </c>
      <c r="N56" s="101">
        <v>1</v>
      </c>
    </row>
    <row r="57" spans="1:54" x14ac:dyDescent="0.2">
      <c r="A57" s="99" t="s">
        <v>19</v>
      </c>
      <c r="B57" s="100"/>
      <c r="C57" s="100">
        <v>0</v>
      </c>
      <c r="D57" s="100">
        <v>0</v>
      </c>
      <c r="E57" s="100">
        <v>0</v>
      </c>
      <c r="F57" s="100">
        <v>14.1</v>
      </c>
      <c r="G57" s="100">
        <v>3.6</v>
      </c>
      <c r="H57" s="100">
        <v>0</v>
      </c>
      <c r="I57" s="100">
        <v>0.2</v>
      </c>
      <c r="J57" s="100">
        <v>0.4</v>
      </c>
      <c r="K57" s="100">
        <v>13.6</v>
      </c>
      <c r="L57" s="100">
        <v>0</v>
      </c>
      <c r="M57" s="100">
        <v>1</v>
      </c>
      <c r="N57" s="101">
        <v>0.1</v>
      </c>
    </row>
    <row r="58" spans="1:54" x14ac:dyDescent="0.2">
      <c r="A58" s="99" t="s">
        <v>20</v>
      </c>
      <c r="B58" s="100"/>
      <c r="C58" s="100">
        <v>0</v>
      </c>
      <c r="D58" s="100">
        <v>64.8</v>
      </c>
      <c r="E58" s="100">
        <v>38.9</v>
      </c>
      <c r="F58" s="100">
        <v>8</v>
      </c>
      <c r="G58" s="100">
        <v>6.2</v>
      </c>
      <c r="H58" s="100">
        <v>0</v>
      </c>
      <c r="I58" s="100">
        <v>3.4</v>
      </c>
      <c r="J58" s="100">
        <v>0.4</v>
      </c>
      <c r="K58" s="100">
        <v>29.6</v>
      </c>
      <c r="L58" s="100">
        <v>0</v>
      </c>
      <c r="M58" s="100">
        <v>4.8</v>
      </c>
      <c r="N58" s="101">
        <v>0</v>
      </c>
    </row>
    <row r="59" spans="1:54" x14ac:dyDescent="0.2">
      <c r="A59" s="99" t="s">
        <v>21</v>
      </c>
      <c r="B59" s="100"/>
      <c r="C59" s="100">
        <v>0</v>
      </c>
      <c r="D59" s="100">
        <v>126.60000000000001</v>
      </c>
      <c r="E59" s="100">
        <v>80</v>
      </c>
      <c r="F59" s="100">
        <v>0</v>
      </c>
      <c r="G59" s="100">
        <v>8.4</v>
      </c>
      <c r="H59" s="100">
        <v>0</v>
      </c>
      <c r="I59" s="100">
        <v>6</v>
      </c>
      <c r="J59" s="100">
        <v>0</v>
      </c>
      <c r="K59" s="100">
        <v>42.4</v>
      </c>
      <c r="L59" s="100">
        <v>0</v>
      </c>
      <c r="M59" s="100">
        <v>7.8</v>
      </c>
      <c r="N59" s="101">
        <v>0</v>
      </c>
    </row>
    <row r="60" spans="1:54" x14ac:dyDescent="0.2">
      <c r="A60" s="99" t="s">
        <v>22</v>
      </c>
      <c r="B60" s="100"/>
      <c r="C60" s="100">
        <v>0</v>
      </c>
      <c r="D60" s="100">
        <v>133.19999999999999</v>
      </c>
      <c r="E60" s="100">
        <v>82.7</v>
      </c>
      <c r="F60" s="100">
        <v>0</v>
      </c>
      <c r="G60" s="100">
        <v>8.6</v>
      </c>
      <c r="H60" s="100">
        <v>0</v>
      </c>
      <c r="I60" s="100">
        <v>5.4</v>
      </c>
      <c r="J60" s="100">
        <v>0</v>
      </c>
      <c r="K60" s="100">
        <v>46</v>
      </c>
      <c r="L60" s="100">
        <v>0</v>
      </c>
      <c r="M60" s="100">
        <v>8.7000000000000011</v>
      </c>
      <c r="N60" s="101">
        <v>0</v>
      </c>
    </row>
    <row r="61" spans="1:54" x14ac:dyDescent="0.2">
      <c r="A61" s="99" t="s">
        <v>23</v>
      </c>
      <c r="B61" s="100"/>
      <c r="C61" s="100">
        <v>0</v>
      </c>
      <c r="D61" s="100">
        <v>137.4</v>
      </c>
      <c r="E61" s="100">
        <v>83.5</v>
      </c>
      <c r="F61" s="100">
        <v>0</v>
      </c>
      <c r="G61" s="100">
        <v>9.2000000000000011</v>
      </c>
      <c r="H61" s="100">
        <v>0</v>
      </c>
      <c r="I61" s="100">
        <v>6.4</v>
      </c>
      <c r="J61" s="100">
        <v>0</v>
      </c>
      <c r="K61" s="100">
        <v>47.6</v>
      </c>
      <c r="L61" s="100">
        <v>0</v>
      </c>
      <c r="M61" s="100">
        <v>8.9</v>
      </c>
      <c r="N61" s="101">
        <v>0</v>
      </c>
    </row>
    <row r="62" spans="1:54" x14ac:dyDescent="0.2">
      <c r="A62" s="99" t="s">
        <v>24</v>
      </c>
      <c r="B62" s="100"/>
      <c r="C62" s="100">
        <v>0</v>
      </c>
      <c r="D62" s="100">
        <v>136.80000000000001</v>
      </c>
      <c r="E62" s="100">
        <v>82.9</v>
      </c>
      <c r="F62" s="100">
        <v>0</v>
      </c>
      <c r="G62" s="100">
        <v>8.8000000000000007</v>
      </c>
      <c r="H62" s="100">
        <v>0</v>
      </c>
      <c r="I62" s="100">
        <v>7</v>
      </c>
      <c r="J62" s="100">
        <v>0</v>
      </c>
      <c r="K62" s="100">
        <v>47.2</v>
      </c>
      <c r="L62" s="100">
        <v>0</v>
      </c>
      <c r="M62" s="100">
        <v>7.5</v>
      </c>
      <c r="N62" s="101">
        <v>0</v>
      </c>
    </row>
    <row r="63" spans="1:54" x14ac:dyDescent="0.2">
      <c r="A63" s="99" t="s">
        <v>25</v>
      </c>
      <c r="B63" s="100"/>
      <c r="C63" s="100">
        <v>0</v>
      </c>
      <c r="D63" s="100">
        <v>141.6</v>
      </c>
      <c r="E63" s="100">
        <v>83.2</v>
      </c>
      <c r="F63" s="100">
        <v>0</v>
      </c>
      <c r="G63" s="100">
        <v>9.2000000000000011</v>
      </c>
      <c r="H63" s="100">
        <v>0</v>
      </c>
      <c r="I63" s="100">
        <v>7.2</v>
      </c>
      <c r="J63" s="100">
        <v>0</v>
      </c>
      <c r="K63" s="100">
        <v>49.6</v>
      </c>
      <c r="L63" s="100">
        <v>0</v>
      </c>
      <c r="M63" s="100">
        <v>6.5</v>
      </c>
      <c r="N63" s="101">
        <v>0</v>
      </c>
    </row>
    <row r="64" spans="1:54" ht="13.5" thickBot="1" x14ac:dyDescent="0.25">
      <c r="A64" s="102" t="s">
        <v>26</v>
      </c>
      <c r="B64" s="103"/>
      <c r="C64" s="103">
        <v>0</v>
      </c>
      <c r="D64" s="103">
        <v>141.6</v>
      </c>
      <c r="E64" s="103">
        <v>84.2</v>
      </c>
      <c r="F64" s="103">
        <v>0</v>
      </c>
      <c r="G64" s="103">
        <v>8.8000000000000007</v>
      </c>
      <c r="H64" s="103">
        <v>0</v>
      </c>
      <c r="I64" s="103">
        <v>7.4</v>
      </c>
      <c r="J64" s="103">
        <v>0</v>
      </c>
      <c r="K64" s="103">
        <v>48.800000000000004</v>
      </c>
      <c r="L64" s="103">
        <v>0</v>
      </c>
      <c r="M64" s="103">
        <v>6.8</v>
      </c>
      <c r="N64" s="104">
        <v>0</v>
      </c>
    </row>
    <row r="65" spans="1:14" x14ac:dyDescent="0.2">
      <c r="A65" s="87" t="s">
        <v>2</v>
      </c>
      <c r="B65" s="91">
        <v>0</v>
      </c>
      <c r="C65" s="91">
        <v>0</v>
      </c>
      <c r="D65" s="91">
        <v>2185.1999999999998</v>
      </c>
      <c r="E65" s="91">
        <v>1379.5000000000002</v>
      </c>
      <c r="F65" s="91">
        <v>130.80000000000001</v>
      </c>
      <c r="G65" s="91">
        <v>156.19999999999999</v>
      </c>
      <c r="H65" s="91">
        <v>0</v>
      </c>
      <c r="I65" s="91">
        <v>99.000000000000014</v>
      </c>
      <c r="J65" s="91">
        <v>5.8000000000000016</v>
      </c>
      <c r="K65" s="91">
        <v>835.6</v>
      </c>
      <c r="L65" s="91">
        <v>0</v>
      </c>
      <c r="M65" s="91">
        <v>106.2</v>
      </c>
      <c r="N65" s="91">
        <v>7.6000000000000005</v>
      </c>
    </row>
    <row r="70" spans="1:14" ht="18" x14ac:dyDescent="0.25">
      <c r="A70" s="105" t="s">
        <v>81</v>
      </c>
      <c r="B70" s="105"/>
      <c r="C70" s="105"/>
      <c r="D70" s="105"/>
      <c r="E70" s="105"/>
      <c r="F70" s="105"/>
      <c r="G70" s="105"/>
      <c r="H70" s="105"/>
      <c r="I70" s="105"/>
    </row>
    <row r="71" spans="1:14" ht="14.25" thickBot="1" x14ac:dyDescent="0.3">
      <c r="A71" s="106" t="s">
        <v>54</v>
      </c>
      <c r="B71" s="107"/>
      <c r="C71" s="107"/>
      <c r="D71" s="107"/>
      <c r="E71" s="107"/>
      <c r="F71" s="108"/>
      <c r="G71" s="108"/>
      <c r="H71" s="108"/>
      <c r="I71" s="108"/>
    </row>
    <row r="72" spans="1:14" ht="13.5" thickBot="1" x14ac:dyDescent="0.25">
      <c r="A72" s="109" t="s">
        <v>55</v>
      </c>
      <c r="B72" s="110"/>
      <c r="C72" s="111" t="s">
        <v>56</v>
      </c>
      <c r="D72" s="111" t="s">
        <v>57</v>
      </c>
      <c r="E72" s="111" t="s">
        <v>58</v>
      </c>
      <c r="F72" s="112"/>
      <c r="G72" s="112"/>
      <c r="H72" s="112"/>
      <c r="I72" s="112"/>
    </row>
    <row r="73" spans="1:14" ht="38.25" x14ac:dyDescent="0.2">
      <c r="A73" s="113" t="s">
        <v>59</v>
      </c>
      <c r="B73" s="114" t="s">
        <v>60</v>
      </c>
      <c r="C73" s="115">
        <v>2500</v>
      </c>
      <c r="D73" s="115">
        <v>2500</v>
      </c>
      <c r="E73" s="115">
        <v>2500</v>
      </c>
      <c r="F73" s="112"/>
      <c r="G73" s="112"/>
      <c r="H73" s="112"/>
      <c r="I73" s="112"/>
    </row>
    <row r="74" spans="1:14" ht="38.25" x14ac:dyDescent="0.2">
      <c r="A74" s="116" t="s">
        <v>61</v>
      </c>
      <c r="B74" s="117" t="s">
        <v>62</v>
      </c>
      <c r="C74" s="118">
        <v>6.8</v>
      </c>
      <c r="D74" s="118">
        <v>6.8</v>
      </c>
      <c r="E74" s="118">
        <v>6.8</v>
      </c>
      <c r="F74" s="112"/>
      <c r="G74" s="112"/>
      <c r="H74" s="112"/>
      <c r="I74" s="112"/>
    </row>
    <row r="75" spans="1:14" ht="38.25" x14ac:dyDescent="0.2">
      <c r="A75" s="116" t="s">
        <v>63</v>
      </c>
      <c r="B75" s="117" t="s">
        <v>64</v>
      </c>
      <c r="C75" s="118">
        <v>22.6</v>
      </c>
      <c r="D75" s="118">
        <v>22.6</v>
      </c>
      <c r="E75" s="118">
        <v>22.6</v>
      </c>
      <c r="F75" s="108"/>
      <c r="G75" s="119"/>
      <c r="H75" s="108"/>
      <c r="I75" s="108"/>
    </row>
    <row r="76" spans="1:14" ht="38.25" x14ac:dyDescent="0.2">
      <c r="A76" s="116" t="s">
        <v>65</v>
      </c>
      <c r="B76" s="117" t="s">
        <v>66</v>
      </c>
      <c r="C76" s="118">
        <v>1.19</v>
      </c>
      <c r="D76" s="118">
        <v>1.19</v>
      </c>
      <c r="E76" s="118">
        <v>1.19</v>
      </c>
      <c r="F76" s="108"/>
      <c r="G76" s="119"/>
      <c r="H76" s="108"/>
      <c r="I76" s="108"/>
    </row>
    <row r="77" spans="1:14" ht="51" x14ac:dyDescent="0.2">
      <c r="A77" s="116" t="s">
        <v>67</v>
      </c>
      <c r="B77" s="117" t="s">
        <v>68</v>
      </c>
      <c r="C77" s="118">
        <v>10.5</v>
      </c>
      <c r="D77" s="118">
        <v>10.5</v>
      </c>
      <c r="E77" s="118">
        <v>10.5</v>
      </c>
      <c r="F77" s="108" t="s">
        <v>69</v>
      </c>
      <c r="G77" s="119" t="s">
        <v>70</v>
      </c>
      <c r="H77" s="108"/>
      <c r="I77" s="108"/>
    </row>
    <row r="78" spans="1:14" x14ac:dyDescent="0.2">
      <c r="A78" s="120" t="s">
        <v>71</v>
      </c>
      <c r="B78" s="117" t="s">
        <v>72</v>
      </c>
      <c r="C78" s="121">
        <f>D10</f>
        <v>241.8</v>
      </c>
      <c r="D78" s="122">
        <f>D15</f>
        <v>328.8</v>
      </c>
      <c r="E78" s="122">
        <f>D24</f>
        <v>231.6</v>
      </c>
      <c r="F78" s="123">
        <f>C78/1000</f>
        <v>0.24180000000000001</v>
      </c>
      <c r="G78" s="124">
        <f>C79/1000</f>
        <v>0.1242</v>
      </c>
      <c r="H78" s="108"/>
      <c r="I78" s="108"/>
    </row>
    <row r="79" spans="1:14" x14ac:dyDescent="0.2">
      <c r="A79" s="125"/>
      <c r="B79" s="117" t="s">
        <v>73</v>
      </c>
      <c r="C79" s="122">
        <f>D44</f>
        <v>124.2</v>
      </c>
      <c r="D79" s="122">
        <f>D49</f>
        <v>147</v>
      </c>
      <c r="E79" s="122">
        <f>D58</f>
        <v>64.8</v>
      </c>
      <c r="F79" s="123">
        <f>D78/1000</f>
        <v>0.32880000000000004</v>
      </c>
      <c r="G79" s="124">
        <f>D79/1000</f>
        <v>0.14699999999999999</v>
      </c>
      <c r="H79" s="108"/>
      <c r="I79" s="108"/>
    </row>
    <row r="80" spans="1:14" x14ac:dyDescent="0.2">
      <c r="A80" s="126"/>
      <c r="B80" s="117" t="s">
        <v>74</v>
      </c>
      <c r="C80" s="127">
        <f>SQRT(C78^2+C79^2)</f>
        <v>271.83244839422684</v>
      </c>
      <c r="D80" s="127">
        <f>SQRT(D78^2+D79^2)</f>
        <v>360.16446243348332</v>
      </c>
      <c r="E80" s="127">
        <f>SQRT(E78^2+E79^2)</f>
        <v>240.49449058138524</v>
      </c>
      <c r="F80" s="123">
        <f>E78/1000</f>
        <v>0.2316</v>
      </c>
      <c r="G80" s="124">
        <f>E79/1000</f>
        <v>6.4799999999999996E-2</v>
      </c>
      <c r="H80" s="108"/>
      <c r="I80" s="108"/>
    </row>
    <row r="81" spans="1:9" ht="39" thickBot="1" x14ac:dyDescent="0.25">
      <c r="A81" s="128" t="s">
        <v>75</v>
      </c>
      <c r="B81" s="129" t="s">
        <v>76</v>
      </c>
      <c r="C81" s="130">
        <f>C80/C73</f>
        <v>0.10873297935769073</v>
      </c>
      <c r="D81" s="130">
        <f>D80/D73</f>
        <v>0.14406578497339334</v>
      </c>
      <c r="E81" s="130">
        <f>E80/E73</f>
        <v>9.6197796232554089E-2</v>
      </c>
      <c r="F81" s="108"/>
      <c r="G81" s="119"/>
      <c r="H81" s="108"/>
      <c r="I81" s="108"/>
    </row>
    <row r="82" spans="1:9" ht="38.25" x14ac:dyDescent="0.2">
      <c r="A82" s="113" t="s">
        <v>77</v>
      </c>
      <c r="B82" s="114" t="s">
        <v>78</v>
      </c>
      <c r="C82" s="131">
        <f>C75*C81^2+C74</f>
        <v>7.06719665408</v>
      </c>
      <c r="D82" s="131">
        <f>D75*D81^2+D74</f>
        <v>7.2690618790399997</v>
      </c>
      <c r="E82" s="131">
        <f>E75*E81^2+E74</f>
        <v>7.0091407615999994</v>
      </c>
      <c r="F82" s="108"/>
      <c r="G82" s="119"/>
      <c r="H82" s="108"/>
      <c r="I82" s="108"/>
    </row>
    <row r="83" spans="1:9" ht="51.75" thickBot="1" x14ac:dyDescent="0.25">
      <c r="A83" s="132" t="s">
        <v>79</v>
      </c>
      <c r="B83" s="133" t="s">
        <v>80</v>
      </c>
      <c r="C83" s="134">
        <f>(C77*C81^2+C76)/100*C73</f>
        <v>32.853500959999998</v>
      </c>
      <c r="D83" s="134">
        <f>(D77*D81^2+D76)/100*D73</f>
        <v>35.198174479999999</v>
      </c>
      <c r="E83" s="134">
        <f>(E77*E81^2+E76)/100*E73</f>
        <v>32.179179199999993</v>
      </c>
      <c r="F83" s="108"/>
      <c r="G83" s="119"/>
      <c r="H83" s="108"/>
      <c r="I83" s="108"/>
    </row>
  </sheetData>
  <mergeCells count="4">
    <mergeCell ref="A70:I70"/>
    <mergeCell ref="A71:E71"/>
    <mergeCell ref="A72:B72"/>
    <mergeCell ref="A78:A80"/>
  </mergeCells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6" sqref="A6"/>
    </sheetView>
  </sheetViews>
  <sheetFormatPr defaultRowHeight="15.75" x14ac:dyDescent="0.25"/>
  <cols>
    <col min="1" max="1" width="41.7109375" style="47" customWidth="1"/>
    <col min="2" max="2" width="10.28515625" style="48" hidden="1" customWidth="1"/>
    <col min="3" max="3" width="15.42578125" style="30" customWidth="1"/>
    <col min="4" max="4" width="20.7109375" style="31" customWidth="1"/>
    <col min="5" max="5" width="16.5703125" style="32" hidden="1" customWidth="1"/>
    <col min="6" max="6" width="16.5703125" style="31" hidden="1" customWidth="1"/>
    <col min="7" max="16384" width="9.140625" style="1"/>
  </cols>
  <sheetData>
    <row r="1" spans="1:6" ht="12.75" customHeight="1" x14ac:dyDescent="0.25"/>
    <row r="2" spans="1:6" ht="25.5" x14ac:dyDescent="0.25">
      <c r="A2" s="61" t="str">
        <f>'Время горизонтально'!E2</f>
        <v>Мощность по фидерам по часовым интервалам</v>
      </c>
      <c r="B2" s="49"/>
    </row>
    <row r="3" spans="1:6" ht="21" customHeight="1" x14ac:dyDescent="0.3">
      <c r="C3" s="37" t="str">
        <f>IF(isOV="","",isOV)</f>
        <v/>
      </c>
    </row>
    <row r="4" spans="1:6" x14ac:dyDescent="0.25">
      <c r="A4" s="33" t="str">
        <f>IF(group="","",group)</f>
        <v>ПС 110 кВ Заполье</v>
      </c>
      <c r="D4" s="34" t="str">
        <f>IF(energy="","",energy)</f>
        <v>активная энергия</v>
      </c>
    </row>
    <row r="5" spans="1:6" ht="15.75" customHeight="1" thickBot="1" x14ac:dyDescent="0.3">
      <c r="D5" s="35" t="str">
        <f>IF(period="","",period)</f>
        <v>за 18.12.2019</v>
      </c>
    </row>
    <row r="6" spans="1:6" s="36" customFormat="1" ht="34.5" customHeight="1" thickBot="1" x14ac:dyDescent="0.25">
      <c r="A6" s="38" t="s">
        <v>1</v>
      </c>
      <c r="B6" s="39" t="s">
        <v>27</v>
      </c>
      <c r="C6" s="40" t="s">
        <v>28</v>
      </c>
      <c r="D6" s="41" t="s">
        <v>34</v>
      </c>
      <c r="E6" s="62" t="s">
        <v>29</v>
      </c>
      <c r="F6" s="41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Илюшин Сергей Николаевич</dc:creator>
  <cp:lastModifiedBy>Илюшин Сергей Николаевич</cp:lastModifiedBy>
  <cp:lastPrinted>2006-09-18T11:18:21Z</cp:lastPrinted>
  <dcterms:created xsi:type="dcterms:W3CDTF">2006-01-12T11:13:46Z</dcterms:created>
  <dcterms:modified xsi:type="dcterms:W3CDTF">2020-01-13T06:05:23Z</dcterms:modified>
</cp:coreProperties>
</file>