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60" yWindow="390" windowWidth="12810" windowHeight="9555" tabRatio="827" activeTab="2"/>
  </bookViews>
  <sheets>
    <sheet name="ЧЭС" sheetId="29" r:id="rId1"/>
    <sheet name="ВЭС" sheetId="26" r:id="rId2"/>
    <sheet name="ВУЭС" sheetId="9" r:id="rId3"/>
    <sheet name="КЭС" sheetId="27" r:id="rId4"/>
    <sheet name="ТЭС" sheetId="28" r:id="rId5"/>
  </sheets>
  <definedNames>
    <definedName name="_xlnm.Print_Titles" localSheetId="0">ЧЭС!$3:$4</definedName>
    <definedName name="_xlnm.Print_Area" localSheetId="0">ЧЭС!$A$1:$K$81</definedName>
  </definedNames>
  <calcPr calcId="145621"/>
</workbook>
</file>

<file path=xl/calcChain.xml><?xml version="1.0" encoding="utf-8"?>
<calcChain xmlns="http://schemas.openxmlformats.org/spreadsheetml/2006/main">
  <c r="D43" i="28" l="1"/>
  <c r="D42" i="28"/>
  <c r="D41" i="28"/>
  <c r="E40" i="28"/>
  <c r="D40" i="28"/>
  <c r="E39" i="28"/>
  <c r="D39" i="28"/>
  <c r="E38" i="28"/>
  <c r="D38" i="28"/>
  <c r="E37" i="28"/>
  <c r="D37" i="28"/>
  <c r="E36" i="28"/>
  <c r="D36" i="28"/>
  <c r="E35" i="28"/>
  <c r="D35" i="28"/>
  <c r="E32" i="28"/>
  <c r="D32" i="28"/>
  <c r="E31" i="28"/>
  <c r="D31" i="28"/>
  <c r="E30" i="28"/>
  <c r="D30" i="28"/>
  <c r="E29" i="28"/>
  <c r="D29" i="28"/>
  <c r="E28" i="28"/>
  <c r="D28" i="28"/>
  <c r="E27" i="28"/>
  <c r="D27" i="28"/>
  <c r="E26" i="28"/>
  <c r="D26" i="28"/>
  <c r="E25" i="28"/>
  <c r="D25" i="28"/>
  <c r="E24" i="28"/>
  <c r="D24" i="28"/>
  <c r="E17" i="28"/>
  <c r="D17" i="28"/>
  <c r="E16" i="28"/>
  <c r="D16" i="28"/>
  <c r="E15" i="28"/>
  <c r="D15" i="28"/>
</calcChain>
</file>

<file path=xl/sharedStrings.xml><?xml version="1.0" encoding="utf-8"?>
<sst xmlns="http://schemas.openxmlformats.org/spreadsheetml/2006/main" count="777" uniqueCount="219">
  <si>
    <t>Наименование подстанции</t>
  </si>
  <si>
    <t>Час</t>
  </si>
  <si>
    <t>Р, МВт</t>
  </si>
  <si>
    <t>Q, МВАр</t>
  </si>
  <si>
    <t>U, кВ</t>
  </si>
  <si>
    <t>Приложение 4</t>
  </si>
  <si>
    <t xml:space="preserve">  1. ПС "В-Устюг" 110/35/6 кВ</t>
  </si>
  <si>
    <t xml:space="preserve">  2. ПС "Дымково" 110/35/10 кВ</t>
  </si>
  <si>
    <t xml:space="preserve">  3. ПС "Борки" 110/6 кВ</t>
  </si>
  <si>
    <t xml:space="preserve">  4. ПС "Приводино" 110/10 кВ </t>
  </si>
  <si>
    <t xml:space="preserve">  5. ПС "Полдарса" 110/10 кВ</t>
  </si>
  <si>
    <t xml:space="preserve">  6. ПС "У-Алексеево" 110/10 кВ</t>
  </si>
  <si>
    <t xml:space="preserve">  7. ПС "Сусоловка" 110/10 кВ</t>
  </si>
  <si>
    <t xml:space="preserve">  8. ПС "К-Городок" 110/35/10 кВ</t>
  </si>
  <si>
    <t xml:space="preserve">  9. ПС "Никольск" 110/35/10 кВ</t>
  </si>
  <si>
    <t xml:space="preserve"> 10. ПС "Калинино" 110/10 кВ</t>
  </si>
  <si>
    <t xml:space="preserve"> 11. ПС "Зеленцово" 110/10 кВ</t>
  </si>
  <si>
    <t xml:space="preserve"> 12. ПС "НПС" 110/35/10 кВ</t>
  </si>
  <si>
    <t xml:space="preserve"> 13. ПС "Вострое" 110/10 кВ</t>
  </si>
  <si>
    <t>Потери в трансформаторах</t>
  </si>
  <si>
    <t>ΔP Т-1, кВт</t>
  </si>
  <si>
    <t>ΔQ Т-1, квар</t>
  </si>
  <si>
    <t>ΔP Т-2, кВт</t>
  </si>
  <si>
    <t>ΔQ Т-2, квар</t>
  </si>
  <si>
    <t>РПН (номер анцапфы)</t>
  </si>
  <si>
    <t>Т-1</t>
  </si>
  <si>
    <t>Т-2</t>
  </si>
  <si>
    <t>-</t>
  </si>
  <si>
    <t>2 (ПБВ)</t>
  </si>
  <si>
    <t>04-00</t>
  </si>
  <si>
    <t>10-00</t>
  </si>
  <si>
    <t>22-00</t>
  </si>
  <si>
    <t>Сводная ведомость нагрузок и напряжений ПС 110 кВ в режимный день 19.06.2019 года по ПО Великоустюгские электрические сети</t>
  </si>
  <si>
    <t>1 (ПБВ)</t>
  </si>
  <si>
    <t xml:space="preserve"> </t>
  </si>
  <si>
    <t xml:space="preserve">Сводная ведомость нагрузок, напряжений и потерь ПС 110 кВ в режимный день  </t>
  </si>
  <si>
    <t xml:space="preserve">                                                 19.06.2019  по  ПО " ВЭС"</t>
  </si>
  <si>
    <t>∆P, кВт    Т-1</t>
  </si>
  <si>
    <t>∆Q, кВар  Т-1</t>
  </si>
  <si>
    <t>∆P, кВт    Т-2</t>
  </si>
  <si>
    <t>∆Q, кВар  Т-2</t>
  </si>
  <si>
    <t>1.ПС Грязовец</t>
  </si>
  <si>
    <t>4-00</t>
  </si>
  <si>
    <t>114/114</t>
  </si>
  <si>
    <t>112/112</t>
  </si>
  <si>
    <t>113/113</t>
  </si>
  <si>
    <t>2.ПС Западная</t>
  </si>
  <si>
    <t>3.ПС Центральная</t>
  </si>
  <si>
    <t>4.ПС Восточная</t>
  </si>
  <si>
    <t>5.ПС Харовск</t>
  </si>
  <si>
    <t>115/115</t>
  </si>
  <si>
    <t>110/110</t>
  </si>
  <si>
    <t>114/0</t>
  </si>
  <si>
    <t>6.ПС Вожега</t>
  </si>
  <si>
    <t>107/113</t>
  </si>
  <si>
    <t>111/110</t>
  </si>
  <si>
    <t>113/114</t>
  </si>
  <si>
    <t>7.ПС Сямжа</t>
  </si>
  <si>
    <t>116/115</t>
  </si>
  <si>
    <t>115/114</t>
  </si>
  <si>
    <t>8.ПС Кипелово</t>
  </si>
  <si>
    <t>111/111</t>
  </si>
  <si>
    <t>112/111</t>
  </si>
  <si>
    <t>9.ПС Кубенское</t>
  </si>
  <si>
    <t>10.ПС Новленское</t>
  </si>
  <si>
    <t>11.ПС Нефедово</t>
  </si>
  <si>
    <t>117/116</t>
  </si>
  <si>
    <t>116/116</t>
  </si>
  <si>
    <t>12.ПС Ананьино</t>
  </si>
  <si>
    <t>13.ПС Луговая</t>
  </si>
  <si>
    <t>14.ПС Воробьево</t>
  </si>
  <si>
    <t>15.ПС Биряково</t>
  </si>
  <si>
    <t>0/116</t>
  </si>
  <si>
    <t>0/117</t>
  </si>
  <si>
    <t>16.ПС Чекшино</t>
  </si>
  <si>
    <t>17.ПС ГДЗ</t>
  </si>
  <si>
    <t xml:space="preserve">18.ПС Кадников  </t>
  </si>
  <si>
    <t>115/116</t>
  </si>
  <si>
    <t>117/117</t>
  </si>
  <si>
    <t>19.ПС Н.Погост</t>
  </si>
  <si>
    <t>20.ПС Пундуга</t>
  </si>
  <si>
    <t>21.ПС Вохтога</t>
  </si>
  <si>
    <t>22.ПС Плоское</t>
  </si>
  <si>
    <t>23.ПС Жернаково</t>
  </si>
  <si>
    <t>24.ПС Шуйское</t>
  </si>
  <si>
    <t>25.ПС Семигородняя</t>
  </si>
  <si>
    <t>26.ПС Ермаково</t>
  </si>
  <si>
    <t>26.ПС Ява</t>
  </si>
  <si>
    <t xml:space="preserve">  </t>
  </si>
  <si>
    <t>U , кВ</t>
  </si>
  <si>
    <t>Положение РПН</t>
  </si>
  <si>
    <t>ПС Кириллов</t>
  </si>
  <si>
    <t>117,6/ 118,1</t>
  </si>
  <si>
    <t>113,8/ 113,8</t>
  </si>
  <si>
    <t>117,6/ 117,6</t>
  </si>
  <si>
    <t>ПС Н. Торжок</t>
  </si>
  <si>
    <t>116/ 116</t>
  </si>
  <si>
    <t>111,6/ 111,6</t>
  </si>
  <si>
    <t>115,4/ 115,4</t>
  </si>
  <si>
    <t>ПС Ферапонтово</t>
  </si>
  <si>
    <t>117,6/ 117</t>
  </si>
  <si>
    <t>113,2/ 112,7</t>
  </si>
  <si>
    <t>117,6/ 116,5</t>
  </si>
  <si>
    <t>ПС Коварзино</t>
  </si>
  <si>
    <t>116,8</t>
  </si>
  <si>
    <t>112,1</t>
  </si>
  <si>
    <t>116,2</t>
  </si>
  <si>
    <t>ПС Белозерск</t>
  </si>
  <si>
    <t>118,8/ 118,8</t>
  </si>
  <si>
    <t>115,1/ 115</t>
  </si>
  <si>
    <t>118,4/ 118,2</t>
  </si>
  <si>
    <t>ПС Антушево</t>
  </si>
  <si>
    <t>118/ 118</t>
  </si>
  <si>
    <t>115/ 115</t>
  </si>
  <si>
    <t>ПС Бечевинка</t>
  </si>
  <si>
    <t>ПС Вашки</t>
  </si>
  <si>
    <t>ПС Белоусово</t>
  </si>
  <si>
    <t>120,8/ 122,4</t>
  </si>
  <si>
    <t>117,6/ 119,2</t>
  </si>
  <si>
    <t>117/ 118,6</t>
  </si>
  <si>
    <t>ПС Восточная</t>
  </si>
  <si>
    <t>121,3/ 121,3</t>
  </si>
  <si>
    <t>118,6/ 117,6</t>
  </si>
  <si>
    <t>118,1/ 118,1</t>
  </si>
  <si>
    <t>ПС Мегра</t>
  </si>
  <si>
    <t>121,3</t>
  </si>
  <si>
    <t>118,6</t>
  </si>
  <si>
    <t>118,1</t>
  </si>
  <si>
    <t>ПС Андома</t>
  </si>
  <si>
    <t>121,9/ 122,4</t>
  </si>
  <si>
    <t>118,6/ 119,7</t>
  </si>
  <si>
    <t>117,6/ 118,6</t>
  </si>
  <si>
    <t>ПС Устье</t>
  </si>
  <si>
    <t>122,5</t>
  </si>
  <si>
    <t>119,4</t>
  </si>
  <si>
    <t>119,5</t>
  </si>
  <si>
    <t>РПН (положение анцапфы)</t>
  </si>
  <si>
    <t>ПС Власьевская 110/10</t>
  </si>
  <si>
    <t xml:space="preserve"> ПС В.Сп.Погост 110/10</t>
  </si>
  <si>
    <t>ПС Царева 110/10</t>
  </si>
  <si>
    <t>ПС Тотьма-2 110/10</t>
  </si>
  <si>
    <t>116,15/116,47</t>
  </si>
  <si>
    <t>113,99/114,31</t>
  </si>
  <si>
    <t>116,36/116,47</t>
  </si>
  <si>
    <t>ПС Рослятино 110/10</t>
  </si>
  <si>
    <t>115,73/115,77</t>
  </si>
  <si>
    <t>112,32/112,34</t>
  </si>
  <si>
    <t>116,29/116,31</t>
  </si>
  <si>
    <t>ПС Ляменьга 110/10</t>
  </si>
  <si>
    <t>ПС Тотьма-1     110/35/10</t>
  </si>
  <si>
    <t>117,86/116,25</t>
  </si>
  <si>
    <t>116,38/114,71</t>
  </si>
  <si>
    <t>118,33/116,52</t>
  </si>
  <si>
    <t>ПС Погорелово 110/35/10</t>
  </si>
  <si>
    <t>115,48/116,05</t>
  </si>
  <si>
    <t>114,84/115,51</t>
  </si>
  <si>
    <t>115,68/116,22</t>
  </si>
  <si>
    <t>ПС Бабушкино 110/35/10</t>
  </si>
  <si>
    <t>113,9/115,54</t>
  </si>
  <si>
    <t>110,76/112,31</t>
  </si>
  <si>
    <t>113,07/114,87</t>
  </si>
  <si>
    <t>ПС Тарнога 110/35/10</t>
  </si>
  <si>
    <t>118,8/118,8</t>
  </si>
  <si>
    <t>112,2/112,2</t>
  </si>
  <si>
    <t>116,6/116,6</t>
  </si>
  <si>
    <t>ПС Верховажье 110/35/10</t>
  </si>
  <si>
    <t>116,47/117,01</t>
  </si>
  <si>
    <t>111,08/110,54</t>
  </si>
  <si>
    <t>115,93/115,93</t>
  </si>
  <si>
    <t>ПС Чушевицы 110/35/10</t>
  </si>
  <si>
    <t>112,16/112,7</t>
  </si>
  <si>
    <t>115,93/116,47</t>
  </si>
  <si>
    <t>Сводная ведомость нагрузок и напряжений ПС 110 кВ в режимный день 19.06.2019 г.                                                                                                                                                                     по Череповецким электрическим сетям.</t>
  </si>
  <si>
    <t>РПН Т (номер анцапфы)</t>
  </si>
  <si>
    <t>ΔP T-1,кВт</t>
  </si>
  <si>
    <t>ΔQ T-1,кВap</t>
  </si>
  <si>
    <t>ΔP T-2,кВт</t>
  </si>
  <si>
    <t>ΔQ T-2,кВap</t>
  </si>
  <si>
    <t>1. Анисимово</t>
  </si>
  <si>
    <t>108/108</t>
  </si>
  <si>
    <t>2. Бабаево</t>
  </si>
  <si>
    <t>3. Батран</t>
  </si>
  <si>
    <t>4. Енюково</t>
  </si>
  <si>
    <t>5. Желябово</t>
  </si>
  <si>
    <t>6. Загородная</t>
  </si>
  <si>
    <t>7. Заполье</t>
  </si>
  <si>
    <t>8. Заягорба</t>
  </si>
  <si>
    <t>118/117</t>
  </si>
  <si>
    <t>9. Избоищи</t>
  </si>
  <si>
    <t xml:space="preserve">10 Искра </t>
  </si>
  <si>
    <t>11. Кадуй</t>
  </si>
  <si>
    <t>12. Климовская</t>
  </si>
  <si>
    <t>13. Коротово</t>
  </si>
  <si>
    <t>111/109</t>
  </si>
  <si>
    <t>109/107</t>
  </si>
  <si>
    <t>14. Нелазское</t>
  </si>
  <si>
    <t>15. Нифантово</t>
  </si>
  <si>
    <t>16. Новые Углы</t>
  </si>
  <si>
    <t>114/113</t>
  </si>
  <si>
    <t>118/118</t>
  </si>
  <si>
    <t>116/117</t>
  </si>
  <si>
    <t>113/112</t>
  </si>
  <si>
    <r>
      <t>r</t>
    </r>
    <r>
      <rPr>
        <sz val="10"/>
        <rFont val="Times New Roman"/>
        <family val="1"/>
        <charset val="204"/>
      </rPr>
      <t>P Т-1 кВт</t>
    </r>
  </si>
  <si>
    <r>
      <t>rQ</t>
    </r>
    <r>
      <rPr>
        <sz val="10"/>
        <rFont val="Times New Roman"/>
        <family val="1"/>
        <charset val="204"/>
      </rPr>
      <t xml:space="preserve"> Т-1 кВар</t>
    </r>
  </si>
  <si>
    <r>
      <t>r</t>
    </r>
    <r>
      <rPr>
        <sz val="10"/>
        <rFont val="Times New Roman"/>
        <family val="1"/>
        <charset val="204"/>
      </rPr>
      <t>P Т-2 кВт</t>
    </r>
  </si>
  <si>
    <r>
      <t>rQ</t>
    </r>
    <r>
      <rPr>
        <sz val="10"/>
        <rFont val="Times New Roman"/>
        <family val="1"/>
        <charset val="204"/>
      </rPr>
      <t xml:space="preserve"> Т-2 кВар</t>
    </r>
  </si>
  <si>
    <t>Сводная ведомость нагрузок и напряжений ПС 110 кВ в режимный день 19.06.2019 года                                                                                                                                                                                             по Кирилловским электрическим сетям.</t>
  </si>
  <si>
    <t xml:space="preserve">   Сводная ведомость нагрузок и напряжений ПС 110 кВ в режимный день 19.06.2019 года по ПО "ТЭС"</t>
  </si>
  <si>
    <t>17. Петринево</t>
  </si>
  <si>
    <t>18. Покровское</t>
  </si>
  <si>
    <t>19. Поселковая</t>
  </si>
  <si>
    <t>20. Стеклозавод</t>
  </si>
  <si>
    <t>21. Суда</t>
  </si>
  <si>
    <t>22. Устюжна</t>
  </si>
  <si>
    <t>23. Чагода</t>
  </si>
  <si>
    <t>24. Шексна</t>
  </si>
  <si>
    <t>25. Южная</t>
  </si>
  <si>
    <t>РПН Т-1</t>
  </si>
  <si>
    <t>РПН Т-2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</si>
</sst>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Times New Roman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Wingdings 3"/>
      <family val="1"/>
      <charset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292">
    <xf numFmtId="0" fontId="0" fillId="0" borderId="0" xfId="0"/>
    <xf numFmtId="0" fontId="2" fillId="0" borderId="0" xfId="0" applyFont="1"/>
    <xf numFmtId="0" fontId="3" fillId="0" borderId="37" xfId="1" applyFont="1" applyFill="1" applyBorder="1" applyAlignment="1">
      <alignment horizontal="center"/>
    </xf>
    <xf numFmtId="0" fontId="3" fillId="0" borderId="3" xfId="1" applyFont="1" applyFill="1" applyBorder="1"/>
    <xf numFmtId="0" fontId="3" fillId="0" borderId="39" xfId="1" applyFont="1" applyFill="1" applyBorder="1" applyAlignment="1">
      <alignment horizontal="center"/>
    </xf>
    <xf numFmtId="0" fontId="3" fillId="0" borderId="8" xfId="1" applyFont="1" applyFill="1" applyBorder="1"/>
    <xf numFmtId="0" fontId="3" fillId="0" borderId="41" xfId="1" applyFont="1" applyFill="1" applyBorder="1" applyAlignment="1">
      <alignment horizontal="center"/>
    </xf>
    <xf numFmtId="0" fontId="3" fillId="0" borderId="14" xfId="1" applyFont="1" applyFill="1" applyBorder="1"/>
    <xf numFmtId="0" fontId="3" fillId="0" borderId="43" xfId="1" applyFont="1" applyFill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2" fontId="3" fillId="0" borderId="2" xfId="2" applyNumberFormat="1" applyFont="1" applyFill="1" applyBorder="1" applyAlignment="1">
      <alignment horizontal="center"/>
    </xf>
    <xf numFmtId="2" fontId="3" fillId="0" borderId="23" xfId="2" applyNumberFormat="1" applyFont="1" applyFill="1" applyBorder="1" applyAlignment="1">
      <alignment horizontal="center"/>
    </xf>
    <xf numFmtId="2" fontId="3" fillId="0" borderId="44" xfId="2" applyNumberFormat="1" applyFont="1" applyFill="1" applyBorder="1" applyAlignment="1">
      <alignment horizontal="center"/>
    </xf>
    <xf numFmtId="2" fontId="3" fillId="0" borderId="16" xfId="2" applyNumberFormat="1" applyFont="1" applyFill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3" fillId="0" borderId="0" xfId="2" applyFont="1"/>
    <xf numFmtId="0" fontId="3" fillId="0" borderId="7" xfId="2" applyFont="1" applyBorder="1" applyAlignment="1">
      <alignment horizontal="center"/>
    </xf>
    <xf numFmtId="0" fontId="3" fillId="0" borderId="7" xfId="2" applyFont="1" applyFill="1" applyBorder="1" applyAlignment="1">
      <alignment horizontal="center"/>
    </xf>
    <xf numFmtId="2" fontId="3" fillId="0" borderId="7" xfId="2" applyNumberFormat="1" applyFont="1" applyFill="1" applyBorder="1" applyAlignment="1">
      <alignment horizontal="center"/>
    </xf>
    <xf numFmtId="2" fontId="3" fillId="0" borderId="24" xfId="2" applyNumberFormat="1" applyFont="1" applyFill="1" applyBorder="1" applyAlignment="1">
      <alignment horizontal="center"/>
    </xf>
    <xf numFmtId="0" fontId="3" fillId="0" borderId="8" xfId="2" applyFont="1" applyBorder="1" applyAlignment="1">
      <alignment horizontal="center"/>
    </xf>
    <xf numFmtId="0" fontId="3" fillId="0" borderId="0" xfId="2" applyFont="1" applyAlignment="1">
      <alignment wrapText="1"/>
    </xf>
    <xf numFmtId="0" fontId="3" fillId="0" borderId="13" xfId="2" applyFont="1" applyBorder="1" applyAlignment="1">
      <alignment horizontal="center"/>
    </xf>
    <xf numFmtId="0" fontId="3" fillId="0" borderId="13" xfId="2" applyFont="1" applyFill="1" applyBorder="1" applyAlignment="1">
      <alignment horizontal="center"/>
    </xf>
    <xf numFmtId="2" fontId="3" fillId="0" borderId="13" xfId="2" applyNumberFormat="1" applyFont="1" applyFill="1" applyBorder="1" applyAlignment="1">
      <alignment horizontal="center"/>
    </xf>
    <xf numFmtId="2" fontId="3" fillId="0" borderId="25" xfId="2" applyNumberFormat="1" applyFont="1" applyFill="1" applyBorder="1" applyAlignment="1">
      <alignment horizontal="center"/>
    </xf>
    <xf numFmtId="2" fontId="3" fillId="0" borderId="45" xfId="2" applyNumberFormat="1" applyFont="1" applyFill="1" applyBorder="1" applyAlignment="1">
      <alignment horizontal="center"/>
    </xf>
    <xf numFmtId="2" fontId="3" fillId="0" borderId="18" xfId="2" applyNumberFormat="1" applyFont="1" applyFill="1" applyBorder="1" applyAlignment="1">
      <alignment horizontal="center"/>
    </xf>
    <xf numFmtId="0" fontId="3" fillId="0" borderId="14" xfId="2" applyFont="1" applyBorder="1" applyAlignment="1">
      <alignment horizontal="center"/>
    </xf>
    <xf numFmtId="2" fontId="3" fillId="0" borderId="4" xfId="2" applyNumberFormat="1" applyFont="1" applyFill="1" applyBorder="1" applyAlignment="1">
      <alignment horizontal="center"/>
    </xf>
    <xf numFmtId="2" fontId="3" fillId="0" borderId="46" xfId="2" applyNumberFormat="1" applyFont="1" applyFill="1" applyBorder="1" applyAlignment="1">
      <alignment horizontal="center"/>
    </xf>
    <xf numFmtId="0" fontId="3" fillId="0" borderId="3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/>
    </xf>
    <xf numFmtId="0" fontId="3" fillId="0" borderId="19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/>
    </xf>
    <xf numFmtId="0" fontId="3" fillId="0" borderId="8" xfId="2" applyFont="1" applyFill="1" applyBorder="1" applyAlignment="1">
      <alignment horizontal="center"/>
    </xf>
    <xf numFmtId="0" fontId="3" fillId="0" borderId="14" xfId="2" applyFont="1" applyFill="1" applyBorder="1" applyAlignment="1">
      <alignment horizontal="center"/>
    </xf>
    <xf numFmtId="2" fontId="3" fillId="0" borderId="2" xfId="2" applyNumberFormat="1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/>
    </xf>
    <xf numFmtId="0" fontId="3" fillId="0" borderId="5" xfId="2" applyFont="1" applyFill="1" applyBorder="1" applyAlignment="1">
      <alignment horizontal="center"/>
    </xf>
    <xf numFmtId="2" fontId="3" fillId="0" borderId="7" xfId="2" applyNumberFormat="1" applyFont="1" applyFill="1" applyBorder="1" applyAlignment="1">
      <alignment horizontal="center" vertical="center"/>
    </xf>
    <xf numFmtId="2" fontId="3" fillId="0" borderId="18" xfId="2" applyNumberFormat="1" applyFont="1" applyFill="1" applyBorder="1" applyAlignment="1">
      <alignment horizontal="center" vertical="center"/>
    </xf>
    <xf numFmtId="0" fontId="3" fillId="0" borderId="10" xfId="2" applyFont="1" applyFill="1" applyBorder="1" applyAlignment="1">
      <alignment horizontal="center"/>
    </xf>
    <xf numFmtId="0" fontId="3" fillId="0" borderId="11" xfId="2" applyFont="1" applyFill="1" applyBorder="1" applyAlignment="1">
      <alignment horizontal="center"/>
    </xf>
    <xf numFmtId="0" fontId="3" fillId="0" borderId="2" xfId="2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/>
    </xf>
    <xf numFmtId="0" fontId="3" fillId="0" borderId="18" xfId="2" applyFont="1" applyFill="1" applyBorder="1" applyAlignment="1">
      <alignment horizontal="center" vertical="center"/>
    </xf>
    <xf numFmtId="2" fontId="3" fillId="0" borderId="16" xfId="2" applyNumberFormat="1" applyFont="1" applyFill="1" applyBorder="1" applyAlignment="1">
      <alignment horizontal="center" vertical="center"/>
    </xf>
    <xf numFmtId="2" fontId="3" fillId="0" borderId="47" xfId="2" applyNumberFormat="1" applyFont="1" applyFill="1" applyBorder="1" applyAlignment="1">
      <alignment horizontal="center" vertical="center"/>
    </xf>
    <xf numFmtId="2" fontId="3" fillId="0" borderId="9" xfId="2" applyNumberFormat="1" applyFont="1" applyFill="1" applyBorder="1" applyAlignment="1">
      <alignment horizontal="center" vertical="center"/>
    </xf>
    <xf numFmtId="2" fontId="3" fillId="0" borderId="48" xfId="2" applyNumberFormat="1" applyFont="1" applyFill="1" applyBorder="1" applyAlignment="1">
      <alignment horizontal="center" vertical="center"/>
    </xf>
    <xf numFmtId="0" fontId="3" fillId="0" borderId="16" xfId="2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0" borderId="49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4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53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13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2" fontId="3" fillId="0" borderId="59" xfId="0" applyNumberFormat="1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60" xfId="0" applyNumberFormat="1" applyFont="1" applyBorder="1" applyAlignment="1">
      <alignment horizontal="center"/>
    </xf>
    <xf numFmtId="0" fontId="6" fillId="2" borderId="16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1" xfId="0" applyFont="1" applyFill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0" fontId="5" fillId="0" borderId="0" xfId="0" applyFont="1"/>
    <xf numFmtId="0" fontId="3" fillId="0" borderId="0" xfId="2" applyFont="1" applyFill="1" applyBorder="1" applyAlignment="1" applyProtection="1">
      <alignment horizontal="center" vertical="center"/>
      <protection locked="0"/>
    </xf>
    <xf numFmtId="0" fontId="3" fillId="0" borderId="7" xfId="2" applyFont="1" applyFill="1" applyBorder="1" applyAlignment="1" applyProtection="1">
      <alignment horizontal="center" vertical="center"/>
      <protection locked="0"/>
    </xf>
    <xf numFmtId="0" fontId="2" fillId="0" borderId="7" xfId="2" applyFont="1" applyFill="1" applyBorder="1" applyAlignment="1" applyProtection="1">
      <alignment horizontal="center" vertical="center"/>
      <protection locked="0"/>
    </xf>
    <xf numFmtId="164" fontId="2" fillId="0" borderId="7" xfId="2" applyNumberFormat="1" applyFont="1" applyFill="1" applyBorder="1" applyAlignment="1" applyProtection="1">
      <alignment horizontal="center" vertical="center"/>
      <protection locked="0"/>
    </xf>
    <xf numFmtId="164" fontId="2" fillId="0" borderId="4" xfId="2" applyNumberFormat="1" applyFont="1" applyFill="1" applyBorder="1" applyAlignment="1" applyProtection="1">
      <alignment horizontal="center" vertical="center"/>
      <protection locked="0"/>
    </xf>
    <xf numFmtId="0" fontId="3" fillId="0" borderId="62" xfId="2" applyFont="1" applyFill="1" applyBorder="1" applyAlignment="1" applyProtection="1">
      <alignment horizontal="center" vertical="center"/>
      <protection locked="0"/>
    </xf>
    <xf numFmtId="164" fontId="2" fillId="0" borderId="7" xfId="2" applyNumberFormat="1" applyFont="1" applyFill="1" applyBorder="1" applyAlignment="1" applyProtection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24" xfId="2" applyFont="1" applyFill="1" applyBorder="1" applyAlignment="1" applyProtection="1">
      <alignment horizontal="center" vertical="center"/>
      <protection locked="0"/>
    </xf>
    <xf numFmtId="164" fontId="3" fillId="0" borderId="62" xfId="2" applyNumberFormat="1" applyFont="1" applyFill="1" applyBorder="1" applyAlignment="1" applyProtection="1">
      <alignment horizontal="center" vertical="center"/>
      <protection locked="0"/>
    </xf>
    <xf numFmtId="164" fontId="3" fillId="0" borderId="0" xfId="2" applyNumberFormat="1" applyFont="1" applyFill="1" applyBorder="1" applyAlignment="1" applyProtection="1">
      <alignment horizontal="center" vertical="center"/>
      <protection locked="0"/>
    </xf>
    <xf numFmtId="2" fontId="3" fillId="0" borderId="62" xfId="2" applyNumberFormat="1" applyFont="1" applyFill="1" applyBorder="1" applyAlignment="1" applyProtection="1">
      <alignment horizontal="center" vertical="center"/>
      <protection locked="0"/>
    </xf>
    <xf numFmtId="0" fontId="3" fillId="0" borderId="0" xfId="2" applyNumberFormat="1" applyFont="1" applyFill="1" applyBorder="1" applyAlignment="1" applyProtection="1">
      <alignment horizontal="center" vertical="center"/>
      <protection locked="0"/>
    </xf>
    <xf numFmtId="16" fontId="3" fillId="0" borderId="62" xfId="2" applyNumberFormat="1" applyFont="1" applyFill="1" applyBorder="1" applyAlignment="1" applyProtection="1">
      <alignment horizontal="center" vertical="center"/>
      <protection locked="0"/>
    </xf>
    <xf numFmtId="2" fontId="2" fillId="0" borderId="4" xfId="2" applyNumberFormat="1" applyFont="1" applyFill="1" applyBorder="1" applyAlignment="1" applyProtection="1">
      <alignment horizontal="center" vertical="center"/>
      <protection locked="0"/>
    </xf>
    <xf numFmtId="2" fontId="2" fillId="0" borderId="7" xfId="2" applyNumberFormat="1" applyFont="1" applyFill="1" applyBorder="1" applyAlignment="1" applyProtection="1">
      <alignment horizontal="center" vertical="center"/>
      <protection locked="0"/>
    </xf>
    <xf numFmtId="0" fontId="3" fillId="0" borderId="0" xfId="1" applyFont="1" applyFill="1"/>
    <xf numFmtId="0" fontId="5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5" fillId="0" borderId="35" xfId="1" applyFont="1" applyFill="1" applyBorder="1" applyAlignment="1">
      <alignment horizontal="center" vertical="center" wrapText="1"/>
    </xf>
    <xf numFmtId="0" fontId="5" fillId="0" borderId="33" xfId="1" applyFont="1" applyFill="1" applyBorder="1" applyAlignment="1">
      <alignment horizontal="center" vertical="center" wrapText="1"/>
    </xf>
    <xf numFmtId="0" fontId="5" fillId="0" borderId="34" xfId="1" applyFont="1" applyFill="1" applyBorder="1" applyAlignment="1">
      <alignment horizontal="center" vertical="center" wrapText="1"/>
    </xf>
    <xf numFmtId="0" fontId="3" fillId="0" borderId="39" xfId="1" applyFont="1" applyFill="1" applyBorder="1"/>
    <xf numFmtId="0" fontId="3" fillId="0" borderId="35" xfId="1" applyFont="1" applyFill="1" applyBorder="1"/>
    <xf numFmtId="0" fontId="3" fillId="0" borderId="25" xfId="1" applyFont="1" applyFill="1" applyBorder="1"/>
    <xf numFmtId="0" fontId="3" fillId="0" borderId="40" xfId="1" applyFont="1" applyFill="1" applyBorder="1"/>
    <xf numFmtId="0" fontId="3" fillId="0" borderId="37" xfId="1" applyFont="1" applyFill="1" applyBorder="1"/>
    <xf numFmtId="0" fontId="3" fillId="0" borderId="0" xfId="1" applyNumberFormat="1" applyFont="1" applyFill="1" applyBorder="1"/>
    <xf numFmtId="0" fontId="3" fillId="0" borderId="5" xfId="1" applyFont="1" applyFill="1" applyBorder="1"/>
    <xf numFmtId="0" fontId="3" fillId="0" borderId="32" xfId="1" applyFont="1" applyFill="1" applyBorder="1"/>
    <xf numFmtId="0" fontId="5" fillId="0" borderId="0" xfId="1" applyFont="1" applyFill="1"/>
    <xf numFmtId="0" fontId="2" fillId="0" borderId="2" xfId="0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2" fontId="2" fillId="0" borderId="23" xfId="0" applyNumberFormat="1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2" fontId="2" fillId="0" borderId="7" xfId="0" applyNumberFormat="1" applyFont="1" applyFill="1" applyBorder="1" applyAlignment="1">
      <alignment horizontal="center"/>
    </xf>
    <xf numFmtId="2" fontId="2" fillId="0" borderId="24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/>
    </xf>
    <xf numFmtId="2" fontId="2" fillId="0" borderId="25" xfId="0" applyNumberFormat="1" applyFont="1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2" fontId="2" fillId="0" borderId="26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" fillId="0" borderId="0" xfId="2" applyFont="1"/>
    <xf numFmtId="0" fontId="3" fillId="0" borderId="2" xfId="2" applyFont="1" applyBorder="1" applyAlignment="1">
      <alignment horizontal="center"/>
    </xf>
    <xf numFmtId="0" fontId="10" fillId="0" borderId="10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/>
    </xf>
    <xf numFmtId="0" fontId="3" fillId="0" borderId="11" xfId="2" applyFont="1" applyBorder="1" applyAlignment="1">
      <alignment horizontal="center"/>
    </xf>
    <xf numFmtId="0" fontId="3" fillId="0" borderId="0" xfId="2" applyFont="1" applyBorder="1"/>
    <xf numFmtId="2" fontId="3" fillId="0" borderId="0" xfId="2" applyNumberFormat="1" applyFont="1" applyFill="1" applyBorder="1" applyAlignment="1">
      <alignment horizontal="center"/>
    </xf>
    <xf numFmtId="0" fontId="3" fillId="0" borderId="0" xfId="0" applyFont="1"/>
    <xf numFmtId="2" fontId="3" fillId="0" borderId="4" xfId="0" applyNumberFormat="1" applyFont="1" applyBorder="1" applyAlignment="1">
      <alignment horizontal="center" vertical="top"/>
    </xf>
    <xf numFmtId="0" fontId="3" fillId="0" borderId="23" xfId="0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2" fontId="3" fillId="0" borderId="46" xfId="0" applyNumberFormat="1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2" fontId="3" fillId="0" borderId="52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 vertical="top"/>
    </xf>
    <xf numFmtId="2" fontId="3" fillId="0" borderId="18" xfId="0" applyNumberFormat="1" applyFont="1" applyBorder="1" applyAlignment="1">
      <alignment horizontal="center"/>
    </xf>
    <xf numFmtId="164" fontId="3" fillId="0" borderId="25" xfId="0" applyNumberFormat="1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2" fontId="3" fillId="0" borderId="54" xfId="0" applyNumberFormat="1" applyFont="1" applyBorder="1" applyAlignment="1">
      <alignment horizontal="center" vertical="center"/>
    </xf>
    <xf numFmtId="2" fontId="3" fillId="0" borderId="55" xfId="0" applyNumberFormat="1" applyFont="1" applyBorder="1" applyAlignment="1">
      <alignment horizontal="center" vertical="center"/>
    </xf>
    <xf numFmtId="2" fontId="3" fillId="0" borderId="56" xfId="0" applyNumberFormat="1" applyFont="1" applyBorder="1" applyAlignment="1">
      <alignment horizontal="center" vertical="center"/>
    </xf>
    <xf numFmtId="164" fontId="3" fillId="0" borderId="23" xfId="0" applyNumberFormat="1" applyFont="1" applyBorder="1" applyAlignment="1">
      <alignment horizontal="center"/>
    </xf>
    <xf numFmtId="0" fontId="3" fillId="0" borderId="25" xfId="0" applyNumberFormat="1" applyFont="1" applyBorder="1" applyAlignment="1">
      <alignment horizontal="center"/>
    </xf>
    <xf numFmtId="2" fontId="3" fillId="0" borderId="57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/>
    </xf>
    <xf numFmtId="164" fontId="3" fillId="0" borderId="24" xfId="0" applyNumberFormat="1" applyFont="1" applyBorder="1" applyAlignment="1">
      <alignment horizontal="center"/>
    </xf>
    <xf numFmtId="0" fontId="3" fillId="0" borderId="24" xfId="0" applyNumberFormat="1" applyFont="1" applyBorder="1" applyAlignment="1">
      <alignment horizontal="center"/>
    </xf>
    <xf numFmtId="2" fontId="3" fillId="0" borderId="58" xfId="0" applyNumberFormat="1" applyFont="1" applyBorder="1" applyAlignment="1">
      <alignment horizontal="center" vertical="center"/>
    </xf>
    <xf numFmtId="0" fontId="3" fillId="0" borderId="53" xfId="0" applyNumberFormat="1" applyFont="1" applyBorder="1" applyAlignment="1">
      <alignment horizontal="center"/>
    </xf>
    <xf numFmtId="0" fontId="3" fillId="0" borderId="46" xfId="0" applyNumberFormat="1" applyFont="1" applyBorder="1" applyAlignment="1">
      <alignment horizontal="center"/>
    </xf>
    <xf numFmtId="0" fontId="3" fillId="0" borderId="7" xfId="2" applyFont="1" applyFill="1" applyBorder="1" applyAlignment="1" applyProtection="1">
      <alignment vertical="center"/>
      <protection locked="0"/>
    </xf>
    <xf numFmtId="0" fontId="3" fillId="0" borderId="7" xfId="2" applyFont="1" applyFill="1" applyBorder="1" applyAlignment="1">
      <alignment vertical="center"/>
    </xf>
    <xf numFmtId="0" fontId="2" fillId="0" borderId="7" xfId="2" applyFont="1" applyFill="1" applyBorder="1" applyAlignment="1" applyProtection="1">
      <alignment vertical="center"/>
      <protection locked="0"/>
    </xf>
    <xf numFmtId="0" fontId="3" fillId="0" borderId="10" xfId="2" applyFont="1" applyFill="1" applyBorder="1" applyAlignment="1" applyProtection="1">
      <alignment horizontal="left" vertical="center"/>
      <protection locked="0"/>
    </xf>
    <xf numFmtId="0" fontId="3" fillId="0" borderId="52" xfId="2" applyFont="1" applyFill="1" applyBorder="1" applyAlignment="1" applyProtection="1">
      <alignment horizontal="left" vertical="center"/>
      <protection locked="0"/>
    </xf>
    <xf numFmtId="0" fontId="3" fillId="0" borderId="4" xfId="2" applyFont="1" applyFill="1" applyBorder="1" applyAlignment="1" applyProtection="1">
      <alignment horizontal="left" vertical="center"/>
      <protection locked="0"/>
    </xf>
    <xf numFmtId="0" fontId="3" fillId="0" borderId="10" xfId="2" applyFont="1" applyFill="1" applyBorder="1" applyAlignment="1" applyProtection="1">
      <alignment vertical="center"/>
      <protection locked="0"/>
    </xf>
    <xf numFmtId="0" fontId="8" fillId="0" borderId="52" xfId="2" applyFont="1" applyFill="1" applyBorder="1" applyAlignment="1" applyProtection="1">
      <alignment vertical="center"/>
      <protection locked="0"/>
    </xf>
    <xf numFmtId="0" fontId="8" fillId="0" borderId="4" xfId="2" applyFont="1" applyFill="1" applyBorder="1" applyAlignment="1" applyProtection="1">
      <alignment vertical="center"/>
      <protection locked="0"/>
    </xf>
    <xf numFmtId="0" fontId="3" fillId="0" borderId="52" xfId="2" applyFont="1" applyFill="1" applyBorder="1" applyAlignment="1" applyProtection="1">
      <alignment vertical="center"/>
      <protection locked="0"/>
    </xf>
    <xf numFmtId="0" fontId="3" fillId="0" borderId="4" xfId="2" applyFont="1" applyFill="1" applyBorder="1" applyAlignment="1" applyProtection="1">
      <alignment vertical="center"/>
      <protection locked="0"/>
    </xf>
    <xf numFmtId="0" fontId="2" fillId="0" borderId="7" xfId="2" applyFont="1" applyFill="1" applyBorder="1" applyAlignment="1" applyProtection="1">
      <alignment horizontal="left" vertical="center"/>
      <protection locked="0"/>
    </xf>
    <xf numFmtId="0" fontId="3" fillId="0" borderId="7" xfId="2" applyFont="1" applyFill="1" applyBorder="1" applyAlignment="1" applyProtection="1">
      <alignment horizontal="center" vertical="center"/>
      <protection locked="0"/>
    </xf>
    <xf numFmtId="0" fontId="3" fillId="0" borderId="7" xfId="2" applyFont="1" applyFill="1" applyBorder="1" applyAlignment="1">
      <alignment horizontal="center" vertical="center"/>
    </xf>
    <xf numFmtId="0" fontId="2" fillId="0" borderId="36" xfId="1" applyFont="1" applyFill="1" applyBorder="1" applyAlignment="1">
      <alignment horizontal="left" vertical="center"/>
    </xf>
    <xf numFmtId="0" fontId="2" fillId="0" borderId="38" xfId="1" applyFont="1" applyFill="1" applyBorder="1" applyAlignment="1">
      <alignment horizontal="left" vertical="center"/>
    </xf>
    <xf numFmtId="0" fontId="2" fillId="0" borderId="40" xfId="1" applyFont="1" applyFill="1" applyBorder="1" applyAlignment="1">
      <alignment horizontal="left" vertical="center"/>
    </xf>
    <xf numFmtId="0" fontId="5" fillId="0" borderId="0" xfId="1" applyFont="1" applyFill="1" applyAlignment="1">
      <alignment horizontal="center"/>
    </xf>
    <xf numFmtId="0" fontId="2" fillId="0" borderId="29" xfId="0" applyFont="1" applyBorder="1" applyAlignment="1">
      <alignment horizontal="left" vertical="center"/>
    </xf>
    <xf numFmtId="0" fontId="2" fillId="0" borderId="30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0" fontId="3" fillId="0" borderId="6" xfId="2" applyFont="1" applyFill="1" applyBorder="1" applyAlignment="1">
      <alignment horizontal="left" vertical="center" wrapText="1"/>
    </xf>
    <xf numFmtId="0" fontId="3" fillId="0" borderId="15" xfId="2" applyFont="1" applyFill="1" applyBorder="1" applyAlignment="1">
      <alignment horizontal="left" vertical="center" wrapText="1"/>
    </xf>
    <xf numFmtId="0" fontId="5" fillId="0" borderId="0" xfId="2" applyFont="1" applyAlignment="1">
      <alignment horizontal="center" wrapText="1"/>
    </xf>
    <xf numFmtId="0" fontId="3" fillId="0" borderId="29" xfId="2" applyFont="1" applyBorder="1" applyAlignment="1">
      <alignment horizontal="center" vertical="center" wrapText="1"/>
    </xf>
    <xf numFmtId="0" fontId="3" fillId="0" borderId="30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3" fillId="0" borderId="23" xfId="2" applyFont="1" applyBorder="1" applyAlignment="1">
      <alignment horizontal="center" vertical="center"/>
    </xf>
    <xf numFmtId="0" fontId="3" fillId="0" borderId="26" xfId="2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2" xfId="2" applyFont="1" applyBorder="1" applyAlignment="1">
      <alignment horizontal="center"/>
    </xf>
    <xf numFmtId="0" fontId="3" fillId="0" borderId="3" xfId="2" applyFont="1" applyBorder="1" applyAlignment="1">
      <alignment horizontal="center"/>
    </xf>
    <xf numFmtId="0" fontId="5" fillId="0" borderId="0" xfId="0" applyFont="1" applyAlignment="1">
      <alignment horizontal="center" vertical="distributed" readingOrder="1"/>
    </xf>
    <xf numFmtId="0" fontId="5" fillId="0" borderId="0" xfId="0" applyFont="1" applyBorder="1" applyAlignment="1">
      <alignment horizontal="center"/>
    </xf>
    <xf numFmtId="0" fontId="4" fillId="0" borderId="36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164" fontId="3" fillId="0" borderId="37" xfId="1" applyNumberFormat="1" applyFont="1" applyFill="1" applyBorder="1" applyAlignment="1">
      <alignment horizontal="center"/>
    </xf>
    <xf numFmtId="164" fontId="3" fillId="0" borderId="5" xfId="1" applyNumberFormat="1" applyFont="1" applyFill="1" applyBorder="1" applyAlignment="1">
      <alignment horizontal="center"/>
    </xf>
    <xf numFmtId="164" fontId="3" fillId="0" borderId="39" xfId="1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center"/>
    </xf>
    <xf numFmtId="164" fontId="3" fillId="0" borderId="41" xfId="1" applyNumberFormat="1" applyFont="1" applyFill="1" applyBorder="1" applyAlignment="1">
      <alignment horizontal="center"/>
    </xf>
    <xf numFmtId="164" fontId="3" fillId="0" borderId="14" xfId="1" applyNumberFormat="1" applyFont="1" applyFill="1" applyBorder="1" applyAlignment="1">
      <alignment horizontal="center"/>
    </xf>
    <xf numFmtId="0" fontId="3" fillId="0" borderId="3" xfId="1" applyNumberFormat="1" applyFont="1" applyFill="1" applyBorder="1" applyAlignment="1">
      <alignment horizontal="center"/>
    </xf>
    <xf numFmtId="0" fontId="3" fillId="0" borderId="8" xfId="1" applyNumberFormat="1" applyFont="1" applyFill="1" applyBorder="1" applyAlignment="1">
      <alignment horizontal="center"/>
    </xf>
    <xf numFmtId="0" fontId="3" fillId="0" borderId="14" xfId="1" applyNumberFormat="1" applyFont="1" applyFill="1" applyBorder="1" applyAlignment="1">
      <alignment horizontal="center"/>
    </xf>
    <xf numFmtId="0" fontId="3" fillId="0" borderId="37" xfId="1" applyNumberFormat="1" applyFont="1" applyFill="1" applyBorder="1" applyAlignment="1">
      <alignment horizontal="center"/>
    </xf>
    <xf numFmtId="0" fontId="3" fillId="0" borderId="39" xfId="1" applyNumberFormat="1" applyFont="1" applyFill="1" applyBorder="1" applyAlignment="1">
      <alignment horizontal="center"/>
    </xf>
    <xf numFmtId="0" fontId="3" fillId="0" borderId="5" xfId="1" applyNumberFormat="1" applyFont="1" applyFill="1" applyBorder="1" applyAlignment="1">
      <alignment horizontal="center"/>
    </xf>
    <xf numFmtId="0" fontId="3" fillId="0" borderId="42" xfId="1" applyNumberFormat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0" fontId="3" fillId="0" borderId="14" xfId="1" applyFont="1" applyFill="1" applyBorder="1" applyAlignment="1">
      <alignment horizontal="center"/>
    </xf>
    <xf numFmtId="0" fontId="3" fillId="0" borderId="23" xfId="1" applyNumberFormat="1" applyFont="1" applyFill="1" applyBorder="1" applyAlignment="1">
      <alignment horizontal="center"/>
    </xf>
    <xf numFmtId="0" fontId="3" fillId="0" borderId="17" xfId="1" applyNumberFormat="1" applyFont="1" applyFill="1" applyBorder="1" applyAlignment="1">
      <alignment horizontal="center"/>
    </xf>
    <xf numFmtId="2" fontId="3" fillId="0" borderId="3" xfId="1" applyNumberFormat="1" applyFont="1" applyFill="1" applyBorder="1" applyAlignment="1">
      <alignment horizontal="center"/>
    </xf>
    <xf numFmtId="2" fontId="3" fillId="0" borderId="8" xfId="1" applyNumberFormat="1" applyFont="1" applyFill="1" applyBorder="1" applyAlignment="1">
      <alignment horizontal="center"/>
    </xf>
    <xf numFmtId="2" fontId="3" fillId="0" borderId="14" xfId="1" applyNumberFormat="1" applyFont="1" applyFill="1" applyBorder="1" applyAlignment="1">
      <alignment horizontal="center"/>
    </xf>
    <xf numFmtId="164" fontId="3" fillId="0" borderId="36" xfId="1" applyNumberFormat="1" applyFont="1" applyFill="1" applyBorder="1" applyAlignment="1">
      <alignment horizontal="center"/>
    </xf>
    <xf numFmtId="0" fontId="3" fillId="0" borderId="21" xfId="1" applyFont="1" applyFill="1" applyBorder="1" applyAlignment="1">
      <alignment horizontal="center"/>
    </xf>
    <xf numFmtId="164" fontId="3" fillId="0" borderId="43" xfId="1" applyNumberFormat="1" applyFont="1" applyFill="1" applyBorder="1" applyAlignment="1">
      <alignment horizontal="center"/>
    </xf>
    <xf numFmtId="0" fontId="3" fillId="0" borderId="32" xfId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2" fontId="3" fillId="0" borderId="21" xfId="1" applyNumberFormat="1" applyFont="1" applyFill="1" applyBorder="1" applyAlignment="1">
      <alignment horizontal="center"/>
    </xf>
    <xf numFmtId="2" fontId="3" fillId="0" borderId="22" xfId="1" applyNumberFormat="1" applyFont="1" applyFill="1" applyBorder="1" applyAlignment="1">
      <alignment horizontal="center"/>
    </xf>
    <xf numFmtId="0" fontId="3" fillId="0" borderId="13" xfId="2" applyFont="1" applyFill="1" applyBorder="1" applyAlignment="1">
      <alignment horizontal="center" vertical="center"/>
    </xf>
    <xf numFmtId="0" fontId="3" fillId="0" borderId="29" xfId="0" applyFont="1" applyBorder="1" applyAlignment="1">
      <alignment vertical="center"/>
    </xf>
    <xf numFmtId="0" fontId="3" fillId="0" borderId="30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36" xfId="0" applyFont="1" applyBorder="1" applyAlignment="1">
      <alignment vertical="center" wrapText="1"/>
    </xf>
    <xf numFmtId="0" fontId="3" fillId="0" borderId="38" xfId="0" applyFont="1" applyBorder="1" applyAlignment="1">
      <alignment vertical="center" wrapText="1"/>
    </xf>
    <xf numFmtId="0" fontId="3" fillId="0" borderId="29" xfId="0" applyFont="1" applyBorder="1" applyAlignment="1">
      <alignment vertical="center" wrapText="1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5" fillId="0" borderId="0" xfId="2" applyFont="1" applyFill="1" applyAlignment="1" applyProtection="1">
      <alignment horizontal="center" vertical="center" wrapText="1"/>
      <protection locked="0"/>
    </xf>
    <xf numFmtId="0" fontId="3" fillId="0" borderId="0" xfId="2" applyFont="1" applyFill="1" applyAlignment="1" applyProtection="1">
      <alignment horizontal="center" vertical="center" wrapText="1"/>
      <protection locked="0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 applyProtection="1">
      <alignment vertical="center"/>
      <protection locked="0"/>
    </xf>
    <xf numFmtId="0" fontId="3" fillId="0" borderId="10" xfId="2" applyFont="1" applyFill="1" applyBorder="1" applyAlignment="1" applyProtection="1">
      <alignment horizontal="center" vertical="center" wrapText="1"/>
      <protection locked="0"/>
    </xf>
    <xf numFmtId="164" fontId="3" fillId="0" borderId="0" xfId="2" applyNumberFormat="1" applyFont="1" applyFill="1" applyAlignment="1" applyProtection="1">
      <alignment vertical="center"/>
      <protection locked="0"/>
    </xf>
    <xf numFmtId="0" fontId="3" fillId="0" borderId="0" xfId="2" applyFont="1" applyFill="1" applyBorder="1" applyAlignment="1" applyProtection="1">
      <alignment vertical="center"/>
      <protection locked="0"/>
    </xf>
    <xf numFmtId="0" fontId="3" fillId="0" borderId="0" xfId="2" applyFont="1" applyFill="1" applyAlignment="1" applyProtection="1">
      <alignment horizontal="center" vertic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74"/>
  <sheetViews>
    <sheetView zoomScaleNormal="10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69" sqref="E69"/>
    </sheetView>
  </sheetViews>
  <sheetFormatPr defaultRowHeight="12.75" x14ac:dyDescent="0.2"/>
  <cols>
    <col min="1" max="1" width="23.5" style="287" customWidth="1"/>
    <col min="2" max="2" width="8.1640625" style="291" customWidth="1"/>
    <col min="3" max="3" width="10.5" style="287" customWidth="1"/>
    <col min="4" max="4" width="10.1640625" style="287" customWidth="1"/>
    <col min="5" max="5" width="10.33203125" style="287" customWidth="1"/>
    <col min="6" max="9" width="12.83203125" style="287" customWidth="1"/>
    <col min="10" max="10" width="12.1640625" style="287" customWidth="1"/>
    <col min="11" max="11" width="11.6640625" style="287" customWidth="1"/>
    <col min="12" max="256" width="9.33203125" style="287"/>
    <col min="257" max="257" width="23.5" style="287" customWidth="1"/>
    <col min="258" max="258" width="8.1640625" style="287" customWidth="1"/>
    <col min="259" max="259" width="10.5" style="287" customWidth="1"/>
    <col min="260" max="260" width="10.1640625" style="287" customWidth="1"/>
    <col min="261" max="261" width="10.33203125" style="287" customWidth="1"/>
    <col min="262" max="262" width="15.33203125" style="287" customWidth="1"/>
    <col min="263" max="263" width="16.83203125" style="287" customWidth="1"/>
    <col min="264" max="264" width="15.1640625" style="287" customWidth="1"/>
    <col min="265" max="265" width="16.33203125" style="287" customWidth="1"/>
    <col min="266" max="266" width="12.1640625" style="287" customWidth="1"/>
    <col min="267" max="267" width="11.6640625" style="287" customWidth="1"/>
    <col min="268" max="512" width="9.33203125" style="287"/>
    <col min="513" max="513" width="23.5" style="287" customWidth="1"/>
    <col min="514" max="514" width="8.1640625" style="287" customWidth="1"/>
    <col min="515" max="515" width="10.5" style="287" customWidth="1"/>
    <col min="516" max="516" width="10.1640625" style="287" customWidth="1"/>
    <col min="517" max="517" width="10.33203125" style="287" customWidth="1"/>
    <col min="518" max="518" width="15.33203125" style="287" customWidth="1"/>
    <col min="519" max="519" width="16.83203125" style="287" customWidth="1"/>
    <col min="520" max="520" width="15.1640625" style="287" customWidth="1"/>
    <col min="521" max="521" width="16.33203125" style="287" customWidth="1"/>
    <col min="522" max="522" width="12.1640625" style="287" customWidth="1"/>
    <col min="523" max="523" width="11.6640625" style="287" customWidth="1"/>
    <col min="524" max="768" width="9.33203125" style="287"/>
    <col min="769" max="769" width="23.5" style="287" customWidth="1"/>
    <col min="770" max="770" width="8.1640625" style="287" customWidth="1"/>
    <col min="771" max="771" width="10.5" style="287" customWidth="1"/>
    <col min="772" max="772" width="10.1640625" style="287" customWidth="1"/>
    <col min="773" max="773" width="10.33203125" style="287" customWidth="1"/>
    <col min="774" max="774" width="15.33203125" style="287" customWidth="1"/>
    <col min="775" max="775" width="16.83203125" style="287" customWidth="1"/>
    <col min="776" max="776" width="15.1640625" style="287" customWidth="1"/>
    <col min="777" max="777" width="16.33203125" style="287" customWidth="1"/>
    <col min="778" max="778" width="12.1640625" style="287" customWidth="1"/>
    <col min="779" max="779" width="11.6640625" style="287" customWidth="1"/>
    <col min="780" max="1024" width="9.33203125" style="287"/>
    <col min="1025" max="1025" width="23.5" style="287" customWidth="1"/>
    <col min="1026" max="1026" width="8.1640625" style="287" customWidth="1"/>
    <col min="1027" max="1027" width="10.5" style="287" customWidth="1"/>
    <col min="1028" max="1028" width="10.1640625" style="287" customWidth="1"/>
    <col min="1029" max="1029" width="10.33203125" style="287" customWidth="1"/>
    <col min="1030" max="1030" width="15.33203125" style="287" customWidth="1"/>
    <col min="1031" max="1031" width="16.83203125" style="287" customWidth="1"/>
    <col min="1032" max="1032" width="15.1640625" style="287" customWidth="1"/>
    <col min="1033" max="1033" width="16.33203125" style="287" customWidth="1"/>
    <col min="1034" max="1034" width="12.1640625" style="287" customWidth="1"/>
    <col min="1035" max="1035" width="11.6640625" style="287" customWidth="1"/>
    <col min="1036" max="1280" width="9.33203125" style="287"/>
    <col min="1281" max="1281" width="23.5" style="287" customWidth="1"/>
    <col min="1282" max="1282" width="8.1640625" style="287" customWidth="1"/>
    <col min="1283" max="1283" width="10.5" style="287" customWidth="1"/>
    <col min="1284" max="1284" width="10.1640625" style="287" customWidth="1"/>
    <col min="1285" max="1285" width="10.33203125" style="287" customWidth="1"/>
    <col min="1286" max="1286" width="15.33203125" style="287" customWidth="1"/>
    <col min="1287" max="1287" width="16.83203125" style="287" customWidth="1"/>
    <col min="1288" max="1288" width="15.1640625" style="287" customWidth="1"/>
    <col min="1289" max="1289" width="16.33203125" style="287" customWidth="1"/>
    <col min="1290" max="1290" width="12.1640625" style="287" customWidth="1"/>
    <col min="1291" max="1291" width="11.6640625" style="287" customWidth="1"/>
    <col min="1292" max="1536" width="9.33203125" style="287"/>
    <col min="1537" max="1537" width="23.5" style="287" customWidth="1"/>
    <col min="1538" max="1538" width="8.1640625" style="287" customWidth="1"/>
    <col min="1539" max="1539" width="10.5" style="287" customWidth="1"/>
    <col min="1540" max="1540" width="10.1640625" style="287" customWidth="1"/>
    <col min="1541" max="1541" width="10.33203125" style="287" customWidth="1"/>
    <col min="1542" max="1542" width="15.33203125" style="287" customWidth="1"/>
    <col min="1543" max="1543" width="16.83203125" style="287" customWidth="1"/>
    <col min="1544" max="1544" width="15.1640625" style="287" customWidth="1"/>
    <col min="1545" max="1545" width="16.33203125" style="287" customWidth="1"/>
    <col min="1546" max="1546" width="12.1640625" style="287" customWidth="1"/>
    <col min="1547" max="1547" width="11.6640625" style="287" customWidth="1"/>
    <col min="1548" max="1792" width="9.33203125" style="287"/>
    <col min="1793" max="1793" width="23.5" style="287" customWidth="1"/>
    <col min="1794" max="1794" width="8.1640625" style="287" customWidth="1"/>
    <col min="1795" max="1795" width="10.5" style="287" customWidth="1"/>
    <col min="1796" max="1796" width="10.1640625" style="287" customWidth="1"/>
    <col min="1797" max="1797" width="10.33203125" style="287" customWidth="1"/>
    <col min="1798" max="1798" width="15.33203125" style="287" customWidth="1"/>
    <col min="1799" max="1799" width="16.83203125" style="287" customWidth="1"/>
    <col min="1800" max="1800" width="15.1640625" style="287" customWidth="1"/>
    <col min="1801" max="1801" width="16.33203125" style="287" customWidth="1"/>
    <col min="1802" max="1802" width="12.1640625" style="287" customWidth="1"/>
    <col min="1803" max="1803" width="11.6640625" style="287" customWidth="1"/>
    <col min="1804" max="2048" width="9.33203125" style="287"/>
    <col min="2049" max="2049" width="23.5" style="287" customWidth="1"/>
    <col min="2050" max="2050" width="8.1640625" style="287" customWidth="1"/>
    <col min="2051" max="2051" width="10.5" style="287" customWidth="1"/>
    <col min="2052" max="2052" width="10.1640625" style="287" customWidth="1"/>
    <col min="2053" max="2053" width="10.33203125" style="287" customWidth="1"/>
    <col min="2054" max="2054" width="15.33203125" style="287" customWidth="1"/>
    <col min="2055" max="2055" width="16.83203125" style="287" customWidth="1"/>
    <col min="2056" max="2056" width="15.1640625" style="287" customWidth="1"/>
    <col min="2057" max="2057" width="16.33203125" style="287" customWidth="1"/>
    <col min="2058" max="2058" width="12.1640625" style="287" customWidth="1"/>
    <col min="2059" max="2059" width="11.6640625" style="287" customWidth="1"/>
    <col min="2060" max="2304" width="9.33203125" style="287"/>
    <col min="2305" max="2305" width="23.5" style="287" customWidth="1"/>
    <col min="2306" max="2306" width="8.1640625" style="287" customWidth="1"/>
    <col min="2307" max="2307" width="10.5" style="287" customWidth="1"/>
    <col min="2308" max="2308" width="10.1640625" style="287" customWidth="1"/>
    <col min="2309" max="2309" width="10.33203125" style="287" customWidth="1"/>
    <col min="2310" max="2310" width="15.33203125" style="287" customWidth="1"/>
    <col min="2311" max="2311" width="16.83203125" style="287" customWidth="1"/>
    <col min="2312" max="2312" width="15.1640625" style="287" customWidth="1"/>
    <col min="2313" max="2313" width="16.33203125" style="287" customWidth="1"/>
    <col min="2314" max="2314" width="12.1640625" style="287" customWidth="1"/>
    <col min="2315" max="2315" width="11.6640625" style="287" customWidth="1"/>
    <col min="2316" max="2560" width="9.33203125" style="287"/>
    <col min="2561" max="2561" width="23.5" style="287" customWidth="1"/>
    <col min="2562" max="2562" width="8.1640625" style="287" customWidth="1"/>
    <col min="2563" max="2563" width="10.5" style="287" customWidth="1"/>
    <col min="2564" max="2564" width="10.1640625" style="287" customWidth="1"/>
    <col min="2565" max="2565" width="10.33203125" style="287" customWidth="1"/>
    <col min="2566" max="2566" width="15.33203125" style="287" customWidth="1"/>
    <col min="2567" max="2567" width="16.83203125" style="287" customWidth="1"/>
    <col min="2568" max="2568" width="15.1640625" style="287" customWidth="1"/>
    <col min="2569" max="2569" width="16.33203125" style="287" customWidth="1"/>
    <col min="2570" max="2570" width="12.1640625" style="287" customWidth="1"/>
    <col min="2571" max="2571" width="11.6640625" style="287" customWidth="1"/>
    <col min="2572" max="2816" width="9.33203125" style="287"/>
    <col min="2817" max="2817" width="23.5" style="287" customWidth="1"/>
    <col min="2818" max="2818" width="8.1640625" style="287" customWidth="1"/>
    <col min="2819" max="2819" width="10.5" style="287" customWidth="1"/>
    <col min="2820" max="2820" width="10.1640625" style="287" customWidth="1"/>
    <col min="2821" max="2821" width="10.33203125" style="287" customWidth="1"/>
    <col min="2822" max="2822" width="15.33203125" style="287" customWidth="1"/>
    <col min="2823" max="2823" width="16.83203125" style="287" customWidth="1"/>
    <col min="2824" max="2824" width="15.1640625" style="287" customWidth="1"/>
    <col min="2825" max="2825" width="16.33203125" style="287" customWidth="1"/>
    <col min="2826" max="2826" width="12.1640625" style="287" customWidth="1"/>
    <col min="2827" max="2827" width="11.6640625" style="287" customWidth="1"/>
    <col min="2828" max="3072" width="9.33203125" style="287"/>
    <col min="3073" max="3073" width="23.5" style="287" customWidth="1"/>
    <col min="3074" max="3074" width="8.1640625" style="287" customWidth="1"/>
    <col min="3075" max="3075" width="10.5" style="287" customWidth="1"/>
    <col min="3076" max="3076" width="10.1640625" style="287" customWidth="1"/>
    <col min="3077" max="3077" width="10.33203125" style="287" customWidth="1"/>
    <col min="3078" max="3078" width="15.33203125" style="287" customWidth="1"/>
    <col min="3079" max="3079" width="16.83203125" style="287" customWidth="1"/>
    <col min="3080" max="3080" width="15.1640625" style="287" customWidth="1"/>
    <col min="3081" max="3081" width="16.33203125" style="287" customWidth="1"/>
    <col min="3082" max="3082" width="12.1640625" style="287" customWidth="1"/>
    <col min="3083" max="3083" width="11.6640625" style="287" customWidth="1"/>
    <col min="3084" max="3328" width="9.33203125" style="287"/>
    <col min="3329" max="3329" width="23.5" style="287" customWidth="1"/>
    <col min="3330" max="3330" width="8.1640625" style="287" customWidth="1"/>
    <col min="3331" max="3331" width="10.5" style="287" customWidth="1"/>
    <col min="3332" max="3332" width="10.1640625" style="287" customWidth="1"/>
    <col min="3333" max="3333" width="10.33203125" style="287" customWidth="1"/>
    <col min="3334" max="3334" width="15.33203125" style="287" customWidth="1"/>
    <col min="3335" max="3335" width="16.83203125" style="287" customWidth="1"/>
    <col min="3336" max="3336" width="15.1640625" style="287" customWidth="1"/>
    <col min="3337" max="3337" width="16.33203125" style="287" customWidth="1"/>
    <col min="3338" max="3338" width="12.1640625" style="287" customWidth="1"/>
    <col min="3339" max="3339" width="11.6640625" style="287" customWidth="1"/>
    <col min="3340" max="3584" width="9.33203125" style="287"/>
    <col min="3585" max="3585" width="23.5" style="287" customWidth="1"/>
    <col min="3586" max="3586" width="8.1640625" style="287" customWidth="1"/>
    <col min="3587" max="3587" width="10.5" style="287" customWidth="1"/>
    <col min="3588" max="3588" width="10.1640625" style="287" customWidth="1"/>
    <col min="3589" max="3589" width="10.33203125" style="287" customWidth="1"/>
    <col min="3590" max="3590" width="15.33203125" style="287" customWidth="1"/>
    <col min="3591" max="3591" width="16.83203125" style="287" customWidth="1"/>
    <col min="3592" max="3592" width="15.1640625" style="287" customWidth="1"/>
    <col min="3593" max="3593" width="16.33203125" style="287" customWidth="1"/>
    <col min="3594" max="3594" width="12.1640625" style="287" customWidth="1"/>
    <col min="3595" max="3595" width="11.6640625" style="287" customWidth="1"/>
    <col min="3596" max="3840" width="9.33203125" style="287"/>
    <col min="3841" max="3841" width="23.5" style="287" customWidth="1"/>
    <col min="3842" max="3842" width="8.1640625" style="287" customWidth="1"/>
    <col min="3843" max="3843" width="10.5" style="287" customWidth="1"/>
    <col min="3844" max="3844" width="10.1640625" style="287" customWidth="1"/>
    <col min="3845" max="3845" width="10.33203125" style="287" customWidth="1"/>
    <col min="3846" max="3846" width="15.33203125" style="287" customWidth="1"/>
    <col min="3847" max="3847" width="16.83203125" style="287" customWidth="1"/>
    <col min="3848" max="3848" width="15.1640625" style="287" customWidth="1"/>
    <col min="3849" max="3849" width="16.33203125" style="287" customWidth="1"/>
    <col min="3850" max="3850" width="12.1640625" style="287" customWidth="1"/>
    <col min="3851" max="3851" width="11.6640625" style="287" customWidth="1"/>
    <col min="3852" max="4096" width="9.33203125" style="287"/>
    <col min="4097" max="4097" width="23.5" style="287" customWidth="1"/>
    <col min="4098" max="4098" width="8.1640625" style="287" customWidth="1"/>
    <col min="4099" max="4099" width="10.5" style="287" customWidth="1"/>
    <col min="4100" max="4100" width="10.1640625" style="287" customWidth="1"/>
    <col min="4101" max="4101" width="10.33203125" style="287" customWidth="1"/>
    <col min="4102" max="4102" width="15.33203125" style="287" customWidth="1"/>
    <col min="4103" max="4103" width="16.83203125" style="287" customWidth="1"/>
    <col min="4104" max="4104" width="15.1640625" style="287" customWidth="1"/>
    <col min="4105" max="4105" width="16.33203125" style="287" customWidth="1"/>
    <col min="4106" max="4106" width="12.1640625" style="287" customWidth="1"/>
    <col min="4107" max="4107" width="11.6640625" style="287" customWidth="1"/>
    <col min="4108" max="4352" width="9.33203125" style="287"/>
    <col min="4353" max="4353" width="23.5" style="287" customWidth="1"/>
    <col min="4354" max="4354" width="8.1640625" style="287" customWidth="1"/>
    <col min="4355" max="4355" width="10.5" style="287" customWidth="1"/>
    <col min="4356" max="4356" width="10.1640625" style="287" customWidth="1"/>
    <col min="4357" max="4357" width="10.33203125" style="287" customWidth="1"/>
    <col min="4358" max="4358" width="15.33203125" style="287" customWidth="1"/>
    <col min="4359" max="4359" width="16.83203125" style="287" customWidth="1"/>
    <col min="4360" max="4360" width="15.1640625" style="287" customWidth="1"/>
    <col min="4361" max="4361" width="16.33203125" style="287" customWidth="1"/>
    <col min="4362" max="4362" width="12.1640625" style="287" customWidth="1"/>
    <col min="4363" max="4363" width="11.6640625" style="287" customWidth="1"/>
    <col min="4364" max="4608" width="9.33203125" style="287"/>
    <col min="4609" max="4609" width="23.5" style="287" customWidth="1"/>
    <col min="4610" max="4610" width="8.1640625" style="287" customWidth="1"/>
    <col min="4611" max="4611" width="10.5" style="287" customWidth="1"/>
    <col min="4612" max="4612" width="10.1640625" style="287" customWidth="1"/>
    <col min="4613" max="4613" width="10.33203125" style="287" customWidth="1"/>
    <col min="4614" max="4614" width="15.33203125" style="287" customWidth="1"/>
    <col min="4615" max="4615" width="16.83203125" style="287" customWidth="1"/>
    <col min="4616" max="4616" width="15.1640625" style="287" customWidth="1"/>
    <col min="4617" max="4617" width="16.33203125" style="287" customWidth="1"/>
    <col min="4618" max="4618" width="12.1640625" style="287" customWidth="1"/>
    <col min="4619" max="4619" width="11.6640625" style="287" customWidth="1"/>
    <col min="4620" max="4864" width="9.33203125" style="287"/>
    <col min="4865" max="4865" width="23.5" style="287" customWidth="1"/>
    <col min="4866" max="4866" width="8.1640625" style="287" customWidth="1"/>
    <col min="4867" max="4867" width="10.5" style="287" customWidth="1"/>
    <col min="4868" max="4868" width="10.1640625" style="287" customWidth="1"/>
    <col min="4869" max="4869" width="10.33203125" style="287" customWidth="1"/>
    <col min="4870" max="4870" width="15.33203125" style="287" customWidth="1"/>
    <col min="4871" max="4871" width="16.83203125" style="287" customWidth="1"/>
    <col min="4872" max="4872" width="15.1640625" style="287" customWidth="1"/>
    <col min="4873" max="4873" width="16.33203125" style="287" customWidth="1"/>
    <col min="4874" max="4874" width="12.1640625" style="287" customWidth="1"/>
    <col min="4875" max="4875" width="11.6640625" style="287" customWidth="1"/>
    <col min="4876" max="5120" width="9.33203125" style="287"/>
    <col min="5121" max="5121" width="23.5" style="287" customWidth="1"/>
    <col min="5122" max="5122" width="8.1640625" style="287" customWidth="1"/>
    <col min="5123" max="5123" width="10.5" style="287" customWidth="1"/>
    <col min="5124" max="5124" width="10.1640625" style="287" customWidth="1"/>
    <col min="5125" max="5125" width="10.33203125" style="287" customWidth="1"/>
    <col min="5126" max="5126" width="15.33203125" style="287" customWidth="1"/>
    <col min="5127" max="5127" width="16.83203125" style="287" customWidth="1"/>
    <col min="5128" max="5128" width="15.1640625" style="287" customWidth="1"/>
    <col min="5129" max="5129" width="16.33203125" style="287" customWidth="1"/>
    <col min="5130" max="5130" width="12.1640625" style="287" customWidth="1"/>
    <col min="5131" max="5131" width="11.6640625" style="287" customWidth="1"/>
    <col min="5132" max="5376" width="9.33203125" style="287"/>
    <col min="5377" max="5377" width="23.5" style="287" customWidth="1"/>
    <col min="5378" max="5378" width="8.1640625" style="287" customWidth="1"/>
    <col min="5379" max="5379" width="10.5" style="287" customWidth="1"/>
    <col min="5380" max="5380" width="10.1640625" style="287" customWidth="1"/>
    <col min="5381" max="5381" width="10.33203125" style="287" customWidth="1"/>
    <col min="5382" max="5382" width="15.33203125" style="287" customWidth="1"/>
    <col min="5383" max="5383" width="16.83203125" style="287" customWidth="1"/>
    <col min="5384" max="5384" width="15.1640625" style="287" customWidth="1"/>
    <col min="5385" max="5385" width="16.33203125" style="287" customWidth="1"/>
    <col min="5386" max="5386" width="12.1640625" style="287" customWidth="1"/>
    <col min="5387" max="5387" width="11.6640625" style="287" customWidth="1"/>
    <col min="5388" max="5632" width="9.33203125" style="287"/>
    <col min="5633" max="5633" width="23.5" style="287" customWidth="1"/>
    <col min="5634" max="5634" width="8.1640625" style="287" customWidth="1"/>
    <col min="5635" max="5635" width="10.5" style="287" customWidth="1"/>
    <col min="5636" max="5636" width="10.1640625" style="287" customWidth="1"/>
    <col min="5637" max="5637" width="10.33203125" style="287" customWidth="1"/>
    <col min="5638" max="5638" width="15.33203125" style="287" customWidth="1"/>
    <col min="5639" max="5639" width="16.83203125" style="287" customWidth="1"/>
    <col min="5640" max="5640" width="15.1640625" style="287" customWidth="1"/>
    <col min="5641" max="5641" width="16.33203125" style="287" customWidth="1"/>
    <col min="5642" max="5642" width="12.1640625" style="287" customWidth="1"/>
    <col min="5643" max="5643" width="11.6640625" style="287" customWidth="1"/>
    <col min="5644" max="5888" width="9.33203125" style="287"/>
    <col min="5889" max="5889" width="23.5" style="287" customWidth="1"/>
    <col min="5890" max="5890" width="8.1640625" style="287" customWidth="1"/>
    <col min="5891" max="5891" width="10.5" style="287" customWidth="1"/>
    <col min="5892" max="5892" width="10.1640625" style="287" customWidth="1"/>
    <col min="5893" max="5893" width="10.33203125" style="287" customWidth="1"/>
    <col min="5894" max="5894" width="15.33203125" style="287" customWidth="1"/>
    <col min="5895" max="5895" width="16.83203125" style="287" customWidth="1"/>
    <col min="5896" max="5896" width="15.1640625" style="287" customWidth="1"/>
    <col min="5897" max="5897" width="16.33203125" style="287" customWidth="1"/>
    <col min="5898" max="5898" width="12.1640625" style="287" customWidth="1"/>
    <col min="5899" max="5899" width="11.6640625" style="287" customWidth="1"/>
    <col min="5900" max="6144" width="9.33203125" style="287"/>
    <col min="6145" max="6145" width="23.5" style="287" customWidth="1"/>
    <col min="6146" max="6146" width="8.1640625" style="287" customWidth="1"/>
    <col min="6147" max="6147" width="10.5" style="287" customWidth="1"/>
    <col min="6148" max="6148" width="10.1640625" style="287" customWidth="1"/>
    <col min="6149" max="6149" width="10.33203125" style="287" customWidth="1"/>
    <col min="6150" max="6150" width="15.33203125" style="287" customWidth="1"/>
    <col min="6151" max="6151" width="16.83203125" style="287" customWidth="1"/>
    <col min="6152" max="6152" width="15.1640625" style="287" customWidth="1"/>
    <col min="6153" max="6153" width="16.33203125" style="287" customWidth="1"/>
    <col min="6154" max="6154" width="12.1640625" style="287" customWidth="1"/>
    <col min="6155" max="6155" width="11.6640625" style="287" customWidth="1"/>
    <col min="6156" max="6400" width="9.33203125" style="287"/>
    <col min="6401" max="6401" width="23.5" style="287" customWidth="1"/>
    <col min="6402" max="6402" width="8.1640625" style="287" customWidth="1"/>
    <col min="6403" max="6403" width="10.5" style="287" customWidth="1"/>
    <col min="6404" max="6404" width="10.1640625" style="287" customWidth="1"/>
    <col min="6405" max="6405" width="10.33203125" style="287" customWidth="1"/>
    <col min="6406" max="6406" width="15.33203125" style="287" customWidth="1"/>
    <col min="6407" max="6407" width="16.83203125" style="287" customWidth="1"/>
    <col min="6408" max="6408" width="15.1640625" style="287" customWidth="1"/>
    <col min="6409" max="6409" width="16.33203125" style="287" customWidth="1"/>
    <col min="6410" max="6410" width="12.1640625" style="287" customWidth="1"/>
    <col min="6411" max="6411" width="11.6640625" style="287" customWidth="1"/>
    <col min="6412" max="6656" width="9.33203125" style="287"/>
    <col min="6657" max="6657" width="23.5" style="287" customWidth="1"/>
    <col min="6658" max="6658" width="8.1640625" style="287" customWidth="1"/>
    <col min="6659" max="6659" width="10.5" style="287" customWidth="1"/>
    <col min="6660" max="6660" width="10.1640625" style="287" customWidth="1"/>
    <col min="6661" max="6661" width="10.33203125" style="287" customWidth="1"/>
    <col min="6662" max="6662" width="15.33203125" style="287" customWidth="1"/>
    <col min="6663" max="6663" width="16.83203125" style="287" customWidth="1"/>
    <col min="6664" max="6664" width="15.1640625" style="287" customWidth="1"/>
    <col min="6665" max="6665" width="16.33203125" style="287" customWidth="1"/>
    <col min="6666" max="6666" width="12.1640625" style="287" customWidth="1"/>
    <col min="6667" max="6667" width="11.6640625" style="287" customWidth="1"/>
    <col min="6668" max="6912" width="9.33203125" style="287"/>
    <col min="6913" max="6913" width="23.5" style="287" customWidth="1"/>
    <col min="6914" max="6914" width="8.1640625" style="287" customWidth="1"/>
    <col min="6915" max="6915" width="10.5" style="287" customWidth="1"/>
    <col min="6916" max="6916" width="10.1640625" style="287" customWidth="1"/>
    <col min="6917" max="6917" width="10.33203125" style="287" customWidth="1"/>
    <col min="6918" max="6918" width="15.33203125" style="287" customWidth="1"/>
    <col min="6919" max="6919" width="16.83203125" style="287" customWidth="1"/>
    <col min="6920" max="6920" width="15.1640625" style="287" customWidth="1"/>
    <col min="6921" max="6921" width="16.33203125" style="287" customWidth="1"/>
    <col min="6922" max="6922" width="12.1640625" style="287" customWidth="1"/>
    <col min="6923" max="6923" width="11.6640625" style="287" customWidth="1"/>
    <col min="6924" max="7168" width="9.33203125" style="287"/>
    <col min="7169" max="7169" width="23.5" style="287" customWidth="1"/>
    <col min="7170" max="7170" width="8.1640625" style="287" customWidth="1"/>
    <col min="7171" max="7171" width="10.5" style="287" customWidth="1"/>
    <col min="7172" max="7172" width="10.1640625" style="287" customWidth="1"/>
    <col min="7173" max="7173" width="10.33203125" style="287" customWidth="1"/>
    <col min="7174" max="7174" width="15.33203125" style="287" customWidth="1"/>
    <col min="7175" max="7175" width="16.83203125" style="287" customWidth="1"/>
    <col min="7176" max="7176" width="15.1640625" style="287" customWidth="1"/>
    <col min="7177" max="7177" width="16.33203125" style="287" customWidth="1"/>
    <col min="7178" max="7178" width="12.1640625" style="287" customWidth="1"/>
    <col min="7179" max="7179" width="11.6640625" style="287" customWidth="1"/>
    <col min="7180" max="7424" width="9.33203125" style="287"/>
    <col min="7425" max="7425" width="23.5" style="287" customWidth="1"/>
    <col min="7426" max="7426" width="8.1640625" style="287" customWidth="1"/>
    <col min="7427" max="7427" width="10.5" style="287" customWidth="1"/>
    <col min="7428" max="7428" width="10.1640625" style="287" customWidth="1"/>
    <col min="7429" max="7429" width="10.33203125" style="287" customWidth="1"/>
    <col min="7430" max="7430" width="15.33203125" style="287" customWidth="1"/>
    <col min="7431" max="7431" width="16.83203125" style="287" customWidth="1"/>
    <col min="7432" max="7432" width="15.1640625" style="287" customWidth="1"/>
    <col min="7433" max="7433" width="16.33203125" style="287" customWidth="1"/>
    <col min="7434" max="7434" width="12.1640625" style="287" customWidth="1"/>
    <col min="7435" max="7435" width="11.6640625" style="287" customWidth="1"/>
    <col min="7436" max="7680" width="9.33203125" style="287"/>
    <col min="7681" max="7681" width="23.5" style="287" customWidth="1"/>
    <col min="7682" max="7682" width="8.1640625" style="287" customWidth="1"/>
    <col min="7683" max="7683" width="10.5" style="287" customWidth="1"/>
    <col min="7684" max="7684" width="10.1640625" style="287" customWidth="1"/>
    <col min="7685" max="7685" width="10.33203125" style="287" customWidth="1"/>
    <col min="7686" max="7686" width="15.33203125" style="287" customWidth="1"/>
    <col min="7687" max="7687" width="16.83203125" style="287" customWidth="1"/>
    <col min="7688" max="7688" width="15.1640625" style="287" customWidth="1"/>
    <col min="7689" max="7689" width="16.33203125" style="287" customWidth="1"/>
    <col min="7690" max="7690" width="12.1640625" style="287" customWidth="1"/>
    <col min="7691" max="7691" width="11.6640625" style="287" customWidth="1"/>
    <col min="7692" max="7936" width="9.33203125" style="287"/>
    <col min="7937" max="7937" width="23.5" style="287" customWidth="1"/>
    <col min="7938" max="7938" width="8.1640625" style="287" customWidth="1"/>
    <col min="7939" max="7939" width="10.5" style="287" customWidth="1"/>
    <col min="7940" max="7940" width="10.1640625" style="287" customWidth="1"/>
    <col min="7941" max="7941" width="10.33203125" style="287" customWidth="1"/>
    <col min="7942" max="7942" width="15.33203125" style="287" customWidth="1"/>
    <col min="7943" max="7943" width="16.83203125" style="287" customWidth="1"/>
    <col min="7944" max="7944" width="15.1640625" style="287" customWidth="1"/>
    <col min="7945" max="7945" width="16.33203125" style="287" customWidth="1"/>
    <col min="7946" max="7946" width="12.1640625" style="287" customWidth="1"/>
    <col min="7947" max="7947" width="11.6640625" style="287" customWidth="1"/>
    <col min="7948" max="8192" width="9.33203125" style="287"/>
    <col min="8193" max="8193" width="23.5" style="287" customWidth="1"/>
    <col min="8194" max="8194" width="8.1640625" style="287" customWidth="1"/>
    <col min="8195" max="8195" width="10.5" style="287" customWidth="1"/>
    <col min="8196" max="8196" width="10.1640625" style="287" customWidth="1"/>
    <col min="8197" max="8197" width="10.33203125" style="287" customWidth="1"/>
    <col min="8198" max="8198" width="15.33203125" style="287" customWidth="1"/>
    <col min="8199" max="8199" width="16.83203125" style="287" customWidth="1"/>
    <col min="8200" max="8200" width="15.1640625" style="287" customWidth="1"/>
    <col min="8201" max="8201" width="16.33203125" style="287" customWidth="1"/>
    <col min="8202" max="8202" width="12.1640625" style="287" customWidth="1"/>
    <col min="8203" max="8203" width="11.6640625" style="287" customWidth="1"/>
    <col min="8204" max="8448" width="9.33203125" style="287"/>
    <col min="8449" max="8449" width="23.5" style="287" customWidth="1"/>
    <col min="8450" max="8450" width="8.1640625" style="287" customWidth="1"/>
    <col min="8451" max="8451" width="10.5" style="287" customWidth="1"/>
    <col min="8452" max="8452" width="10.1640625" style="287" customWidth="1"/>
    <col min="8453" max="8453" width="10.33203125" style="287" customWidth="1"/>
    <col min="8454" max="8454" width="15.33203125" style="287" customWidth="1"/>
    <col min="8455" max="8455" width="16.83203125" style="287" customWidth="1"/>
    <col min="8456" max="8456" width="15.1640625" style="287" customWidth="1"/>
    <col min="8457" max="8457" width="16.33203125" style="287" customWidth="1"/>
    <col min="8458" max="8458" width="12.1640625" style="287" customWidth="1"/>
    <col min="8459" max="8459" width="11.6640625" style="287" customWidth="1"/>
    <col min="8460" max="8704" width="9.33203125" style="287"/>
    <col min="8705" max="8705" width="23.5" style="287" customWidth="1"/>
    <col min="8706" max="8706" width="8.1640625" style="287" customWidth="1"/>
    <col min="8707" max="8707" width="10.5" style="287" customWidth="1"/>
    <col min="8708" max="8708" width="10.1640625" style="287" customWidth="1"/>
    <col min="8709" max="8709" width="10.33203125" style="287" customWidth="1"/>
    <col min="8710" max="8710" width="15.33203125" style="287" customWidth="1"/>
    <col min="8711" max="8711" width="16.83203125" style="287" customWidth="1"/>
    <col min="8712" max="8712" width="15.1640625" style="287" customWidth="1"/>
    <col min="8713" max="8713" width="16.33203125" style="287" customWidth="1"/>
    <col min="8714" max="8714" width="12.1640625" style="287" customWidth="1"/>
    <col min="8715" max="8715" width="11.6640625" style="287" customWidth="1"/>
    <col min="8716" max="8960" width="9.33203125" style="287"/>
    <col min="8961" max="8961" width="23.5" style="287" customWidth="1"/>
    <col min="8962" max="8962" width="8.1640625" style="287" customWidth="1"/>
    <col min="8963" max="8963" width="10.5" style="287" customWidth="1"/>
    <col min="8964" max="8964" width="10.1640625" style="287" customWidth="1"/>
    <col min="8965" max="8965" width="10.33203125" style="287" customWidth="1"/>
    <col min="8966" max="8966" width="15.33203125" style="287" customWidth="1"/>
    <col min="8967" max="8967" width="16.83203125" style="287" customWidth="1"/>
    <col min="8968" max="8968" width="15.1640625" style="287" customWidth="1"/>
    <col min="8969" max="8969" width="16.33203125" style="287" customWidth="1"/>
    <col min="8970" max="8970" width="12.1640625" style="287" customWidth="1"/>
    <col min="8971" max="8971" width="11.6640625" style="287" customWidth="1"/>
    <col min="8972" max="9216" width="9.33203125" style="287"/>
    <col min="9217" max="9217" width="23.5" style="287" customWidth="1"/>
    <col min="9218" max="9218" width="8.1640625" style="287" customWidth="1"/>
    <col min="9219" max="9219" width="10.5" style="287" customWidth="1"/>
    <col min="9220" max="9220" width="10.1640625" style="287" customWidth="1"/>
    <col min="9221" max="9221" width="10.33203125" style="287" customWidth="1"/>
    <col min="9222" max="9222" width="15.33203125" style="287" customWidth="1"/>
    <col min="9223" max="9223" width="16.83203125" style="287" customWidth="1"/>
    <col min="9224" max="9224" width="15.1640625" style="287" customWidth="1"/>
    <col min="9225" max="9225" width="16.33203125" style="287" customWidth="1"/>
    <col min="9226" max="9226" width="12.1640625" style="287" customWidth="1"/>
    <col min="9227" max="9227" width="11.6640625" style="287" customWidth="1"/>
    <col min="9228" max="9472" width="9.33203125" style="287"/>
    <col min="9473" max="9473" width="23.5" style="287" customWidth="1"/>
    <col min="9474" max="9474" width="8.1640625" style="287" customWidth="1"/>
    <col min="9475" max="9475" width="10.5" style="287" customWidth="1"/>
    <col min="9476" max="9476" width="10.1640625" style="287" customWidth="1"/>
    <col min="9477" max="9477" width="10.33203125" style="287" customWidth="1"/>
    <col min="9478" max="9478" width="15.33203125" style="287" customWidth="1"/>
    <col min="9479" max="9479" width="16.83203125" style="287" customWidth="1"/>
    <col min="9480" max="9480" width="15.1640625" style="287" customWidth="1"/>
    <col min="9481" max="9481" width="16.33203125" style="287" customWidth="1"/>
    <col min="9482" max="9482" width="12.1640625" style="287" customWidth="1"/>
    <col min="9483" max="9483" width="11.6640625" style="287" customWidth="1"/>
    <col min="9484" max="9728" width="9.33203125" style="287"/>
    <col min="9729" max="9729" width="23.5" style="287" customWidth="1"/>
    <col min="9730" max="9730" width="8.1640625" style="287" customWidth="1"/>
    <col min="9731" max="9731" width="10.5" style="287" customWidth="1"/>
    <col min="9732" max="9732" width="10.1640625" style="287" customWidth="1"/>
    <col min="9733" max="9733" width="10.33203125" style="287" customWidth="1"/>
    <col min="9734" max="9734" width="15.33203125" style="287" customWidth="1"/>
    <col min="9735" max="9735" width="16.83203125" style="287" customWidth="1"/>
    <col min="9736" max="9736" width="15.1640625" style="287" customWidth="1"/>
    <col min="9737" max="9737" width="16.33203125" style="287" customWidth="1"/>
    <col min="9738" max="9738" width="12.1640625" style="287" customWidth="1"/>
    <col min="9739" max="9739" width="11.6640625" style="287" customWidth="1"/>
    <col min="9740" max="9984" width="9.33203125" style="287"/>
    <col min="9985" max="9985" width="23.5" style="287" customWidth="1"/>
    <col min="9986" max="9986" width="8.1640625" style="287" customWidth="1"/>
    <col min="9987" max="9987" width="10.5" style="287" customWidth="1"/>
    <col min="9988" max="9988" width="10.1640625" style="287" customWidth="1"/>
    <col min="9989" max="9989" width="10.33203125" style="287" customWidth="1"/>
    <col min="9990" max="9990" width="15.33203125" style="287" customWidth="1"/>
    <col min="9991" max="9991" width="16.83203125" style="287" customWidth="1"/>
    <col min="9992" max="9992" width="15.1640625" style="287" customWidth="1"/>
    <col min="9993" max="9993" width="16.33203125" style="287" customWidth="1"/>
    <col min="9994" max="9994" width="12.1640625" style="287" customWidth="1"/>
    <col min="9995" max="9995" width="11.6640625" style="287" customWidth="1"/>
    <col min="9996" max="10240" width="9.33203125" style="287"/>
    <col min="10241" max="10241" width="23.5" style="287" customWidth="1"/>
    <col min="10242" max="10242" width="8.1640625" style="287" customWidth="1"/>
    <col min="10243" max="10243" width="10.5" style="287" customWidth="1"/>
    <col min="10244" max="10244" width="10.1640625" style="287" customWidth="1"/>
    <col min="10245" max="10245" width="10.33203125" style="287" customWidth="1"/>
    <col min="10246" max="10246" width="15.33203125" style="287" customWidth="1"/>
    <col min="10247" max="10247" width="16.83203125" style="287" customWidth="1"/>
    <col min="10248" max="10248" width="15.1640625" style="287" customWidth="1"/>
    <col min="10249" max="10249" width="16.33203125" style="287" customWidth="1"/>
    <col min="10250" max="10250" width="12.1640625" style="287" customWidth="1"/>
    <col min="10251" max="10251" width="11.6640625" style="287" customWidth="1"/>
    <col min="10252" max="10496" width="9.33203125" style="287"/>
    <col min="10497" max="10497" width="23.5" style="287" customWidth="1"/>
    <col min="10498" max="10498" width="8.1640625" style="287" customWidth="1"/>
    <col min="10499" max="10499" width="10.5" style="287" customWidth="1"/>
    <col min="10500" max="10500" width="10.1640625" style="287" customWidth="1"/>
    <col min="10501" max="10501" width="10.33203125" style="287" customWidth="1"/>
    <col min="10502" max="10502" width="15.33203125" style="287" customWidth="1"/>
    <col min="10503" max="10503" width="16.83203125" style="287" customWidth="1"/>
    <col min="10504" max="10504" width="15.1640625" style="287" customWidth="1"/>
    <col min="10505" max="10505" width="16.33203125" style="287" customWidth="1"/>
    <col min="10506" max="10506" width="12.1640625" style="287" customWidth="1"/>
    <col min="10507" max="10507" width="11.6640625" style="287" customWidth="1"/>
    <col min="10508" max="10752" width="9.33203125" style="287"/>
    <col min="10753" max="10753" width="23.5" style="287" customWidth="1"/>
    <col min="10754" max="10754" width="8.1640625" style="287" customWidth="1"/>
    <col min="10755" max="10755" width="10.5" style="287" customWidth="1"/>
    <col min="10756" max="10756" width="10.1640625" style="287" customWidth="1"/>
    <col min="10757" max="10757" width="10.33203125" style="287" customWidth="1"/>
    <col min="10758" max="10758" width="15.33203125" style="287" customWidth="1"/>
    <col min="10759" max="10759" width="16.83203125" style="287" customWidth="1"/>
    <col min="10760" max="10760" width="15.1640625" style="287" customWidth="1"/>
    <col min="10761" max="10761" width="16.33203125" style="287" customWidth="1"/>
    <col min="10762" max="10762" width="12.1640625" style="287" customWidth="1"/>
    <col min="10763" max="10763" width="11.6640625" style="287" customWidth="1"/>
    <col min="10764" max="11008" width="9.33203125" style="287"/>
    <col min="11009" max="11009" width="23.5" style="287" customWidth="1"/>
    <col min="11010" max="11010" width="8.1640625" style="287" customWidth="1"/>
    <col min="11011" max="11011" width="10.5" style="287" customWidth="1"/>
    <col min="11012" max="11012" width="10.1640625" style="287" customWidth="1"/>
    <col min="11013" max="11013" width="10.33203125" style="287" customWidth="1"/>
    <col min="11014" max="11014" width="15.33203125" style="287" customWidth="1"/>
    <col min="11015" max="11015" width="16.83203125" style="287" customWidth="1"/>
    <col min="11016" max="11016" width="15.1640625" style="287" customWidth="1"/>
    <col min="11017" max="11017" width="16.33203125" style="287" customWidth="1"/>
    <col min="11018" max="11018" width="12.1640625" style="287" customWidth="1"/>
    <col min="11019" max="11019" width="11.6640625" style="287" customWidth="1"/>
    <col min="11020" max="11264" width="9.33203125" style="287"/>
    <col min="11265" max="11265" width="23.5" style="287" customWidth="1"/>
    <col min="11266" max="11266" width="8.1640625" style="287" customWidth="1"/>
    <col min="11267" max="11267" width="10.5" style="287" customWidth="1"/>
    <col min="11268" max="11268" width="10.1640625" style="287" customWidth="1"/>
    <col min="11269" max="11269" width="10.33203125" style="287" customWidth="1"/>
    <col min="11270" max="11270" width="15.33203125" style="287" customWidth="1"/>
    <col min="11271" max="11271" width="16.83203125" style="287" customWidth="1"/>
    <col min="11272" max="11272" width="15.1640625" style="287" customWidth="1"/>
    <col min="11273" max="11273" width="16.33203125" style="287" customWidth="1"/>
    <col min="11274" max="11274" width="12.1640625" style="287" customWidth="1"/>
    <col min="11275" max="11275" width="11.6640625" style="287" customWidth="1"/>
    <col min="11276" max="11520" width="9.33203125" style="287"/>
    <col min="11521" max="11521" width="23.5" style="287" customWidth="1"/>
    <col min="11522" max="11522" width="8.1640625" style="287" customWidth="1"/>
    <col min="11523" max="11523" width="10.5" style="287" customWidth="1"/>
    <col min="11524" max="11524" width="10.1640625" style="287" customWidth="1"/>
    <col min="11525" max="11525" width="10.33203125" style="287" customWidth="1"/>
    <col min="11526" max="11526" width="15.33203125" style="287" customWidth="1"/>
    <col min="11527" max="11527" width="16.83203125" style="287" customWidth="1"/>
    <col min="11528" max="11528" width="15.1640625" style="287" customWidth="1"/>
    <col min="11529" max="11529" width="16.33203125" style="287" customWidth="1"/>
    <col min="11530" max="11530" width="12.1640625" style="287" customWidth="1"/>
    <col min="11531" max="11531" width="11.6640625" style="287" customWidth="1"/>
    <col min="11532" max="11776" width="9.33203125" style="287"/>
    <col min="11777" max="11777" width="23.5" style="287" customWidth="1"/>
    <col min="11778" max="11778" width="8.1640625" style="287" customWidth="1"/>
    <col min="11779" max="11779" width="10.5" style="287" customWidth="1"/>
    <col min="11780" max="11780" width="10.1640625" style="287" customWidth="1"/>
    <col min="11781" max="11781" width="10.33203125" style="287" customWidth="1"/>
    <col min="11782" max="11782" width="15.33203125" style="287" customWidth="1"/>
    <col min="11783" max="11783" width="16.83203125" style="287" customWidth="1"/>
    <col min="11784" max="11784" width="15.1640625" style="287" customWidth="1"/>
    <col min="11785" max="11785" width="16.33203125" style="287" customWidth="1"/>
    <col min="11786" max="11786" width="12.1640625" style="287" customWidth="1"/>
    <col min="11787" max="11787" width="11.6640625" style="287" customWidth="1"/>
    <col min="11788" max="12032" width="9.33203125" style="287"/>
    <col min="12033" max="12033" width="23.5" style="287" customWidth="1"/>
    <col min="12034" max="12034" width="8.1640625" style="287" customWidth="1"/>
    <col min="12035" max="12035" width="10.5" style="287" customWidth="1"/>
    <col min="12036" max="12036" width="10.1640625" style="287" customWidth="1"/>
    <col min="12037" max="12037" width="10.33203125" style="287" customWidth="1"/>
    <col min="12038" max="12038" width="15.33203125" style="287" customWidth="1"/>
    <col min="12039" max="12039" width="16.83203125" style="287" customWidth="1"/>
    <col min="12040" max="12040" width="15.1640625" style="287" customWidth="1"/>
    <col min="12041" max="12041" width="16.33203125" style="287" customWidth="1"/>
    <col min="12042" max="12042" width="12.1640625" style="287" customWidth="1"/>
    <col min="12043" max="12043" width="11.6640625" style="287" customWidth="1"/>
    <col min="12044" max="12288" width="9.33203125" style="287"/>
    <col min="12289" max="12289" width="23.5" style="287" customWidth="1"/>
    <col min="12290" max="12290" width="8.1640625" style="287" customWidth="1"/>
    <col min="12291" max="12291" width="10.5" style="287" customWidth="1"/>
    <col min="12292" max="12292" width="10.1640625" style="287" customWidth="1"/>
    <col min="12293" max="12293" width="10.33203125" style="287" customWidth="1"/>
    <col min="12294" max="12294" width="15.33203125" style="287" customWidth="1"/>
    <col min="12295" max="12295" width="16.83203125" style="287" customWidth="1"/>
    <col min="12296" max="12296" width="15.1640625" style="287" customWidth="1"/>
    <col min="12297" max="12297" width="16.33203125" style="287" customWidth="1"/>
    <col min="12298" max="12298" width="12.1640625" style="287" customWidth="1"/>
    <col min="12299" max="12299" width="11.6640625" style="287" customWidth="1"/>
    <col min="12300" max="12544" width="9.33203125" style="287"/>
    <col min="12545" max="12545" width="23.5" style="287" customWidth="1"/>
    <col min="12546" max="12546" width="8.1640625" style="287" customWidth="1"/>
    <col min="12547" max="12547" width="10.5" style="287" customWidth="1"/>
    <col min="12548" max="12548" width="10.1640625" style="287" customWidth="1"/>
    <col min="12549" max="12549" width="10.33203125" style="287" customWidth="1"/>
    <col min="12550" max="12550" width="15.33203125" style="287" customWidth="1"/>
    <col min="12551" max="12551" width="16.83203125" style="287" customWidth="1"/>
    <col min="12552" max="12552" width="15.1640625" style="287" customWidth="1"/>
    <col min="12553" max="12553" width="16.33203125" style="287" customWidth="1"/>
    <col min="12554" max="12554" width="12.1640625" style="287" customWidth="1"/>
    <col min="12555" max="12555" width="11.6640625" style="287" customWidth="1"/>
    <col min="12556" max="12800" width="9.33203125" style="287"/>
    <col min="12801" max="12801" width="23.5" style="287" customWidth="1"/>
    <col min="12802" max="12802" width="8.1640625" style="287" customWidth="1"/>
    <col min="12803" max="12803" width="10.5" style="287" customWidth="1"/>
    <col min="12804" max="12804" width="10.1640625" style="287" customWidth="1"/>
    <col min="12805" max="12805" width="10.33203125" style="287" customWidth="1"/>
    <col min="12806" max="12806" width="15.33203125" style="287" customWidth="1"/>
    <col min="12807" max="12807" width="16.83203125" style="287" customWidth="1"/>
    <col min="12808" max="12808" width="15.1640625" style="287" customWidth="1"/>
    <col min="12809" max="12809" width="16.33203125" style="287" customWidth="1"/>
    <col min="12810" max="12810" width="12.1640625" style="287" customWidth="1"/>
    <col min="12811" max="12811" width="11.6640625" style="287" customWidth="1"/>
    <col min="12812" max="13056" width="9.33203125" style="287"/>
    <col min="13057" max="13057" width="23.5" style="287" customWidth="1"/>
    <col min="13058" max="13058" width="8.1640625" style="287" customWidth="1"/>
    <col min="13059" max="13059" width="10.5" style="287" customWidth="1"/>
    <col min="13060" max="13060" width="10.1640625" style="287" customWidth="1"/>
    <col min="13061" max="13061" width="10.33203125" style="287" customWidth="1"/>
    <col min="13062" max="13062" width="15.33203125" style="287" customWidth="1"/>
    <col min="13063" max="13063" width="16.83203125" style="287" customWidth="1"/>
    <col min="13064" max="13064" width="15.1640625" style="287" customWidth="1"/>
    <col min="13065" max="13065" width="16.33203125" style="287" customWidth="1"/>
    <col min="13066" max="13066" width="12.1640625" style="287" customWidth="1"/>
    <col min="13067" max="13067" width="11.6640625" style="287" customWidth="1"/>
    <col min="13068" max="13312" width="9.33203125" style="287"/>
    <col min="13313" max="13313" width="23.5" style="287" customWidth="1"/>
    <col min="13314" max="13314" width="8.1640625" style="287" customWidth="1"/>
    <col min="13315" max="13315" width="10.5" style="287" customWidth="1"/>
    <col min="13316" max="13316" width="10.1640625" style="287" customWidth="1"/>
    <col min="13317" max="13317" width="10.33203125" style="287" customWidth="1"/>
    <col min="13318" max="13318" width="15.33203125" style="287" customWidth="1"/>
    <col min="13319" max="13319" width="16.83203125" style="287" customWidth="1"/>
    <col min="13320" max="13320" width="15.1640625" style="287" customWidth="1"/>
    <col min="13321" max="13321" width="16.33203125" style="287" customWidth="1"/>
    <col min="13322" max="13322" width="12.1640625" style="287" customWidth="1"/>
    <col min="13323" max="13323" width="11.6640625" style="287" customWidth="1"/>
    <col min="13324" max="13568" width="9.33203125" style="287"/>
    <col min="13569" max="13569" width="23.5" style="287" customWidth="1"/>
    <col min="13570" max="13570" width="8.1640625" style="287" customWidth="1"/>
    <col min="13571" max="13571" width="10.5" style="287" customWidth="1"/>
    <col min="13572" max="13572" width="10.1640625" style="287" customWidth="1"/>
    <col min="13573" max="13573" width="10.33203125" style="287" customWidth="1"/>
    <col min="13574" max="13574" width="15.33203125" style="287" customWidth="1"/>
    <col min="13575" max="13575" width="16.83203125" style="287" customWidth="1"/>
    <col min="13576" max="13576" width="15.1640625" style="287" customWidth="1"/>
    <col min="13577" max="13577" width="16.33203125" style="287" customWidth="1"/>
    <col min="13578" max="13578" width="12.1640625" style="287" customWidth="1"/>
    <col min="13579" max="13579" width="11.6640625" style="287" customWidth="1"/>
    <col min="13580" max="13824" width="9.33203125" style="287"/>
    <col min="13825" max="13825" width="23.5" style="287" customWidth="1"/>
    <col min="13826" max="13826" width="8.1640625" style="287" customWidth="1"/>
    <col min="13827" max="13827" width="10.5" style="287" customWidth="1"/>
    <col min="13828" max="13828" width="10.1640625" style="287" customWidth="1"/>
    <col min="13829" max="13829" width="10.33203125" style="287" customWidth="1"/>
    <col min="13830" max="13830" width="15.33203125" style="287" customWidth="1"/>
    <col min="13831" max="13831" width="16.83203125" style="287" customWidth="1"/>
    <col min="13832" max="13832" width="15.1640625" style="287" customWidth="1"/>
    <col min="13833" max="13833" width="16.33203125" style="287" customWidth="1"/>
    <col min="13834" max="13834" width="12.1640625" style="287" customWidth="1"/>
    <col min="13835" max="13835" width="11.6640625" style="287" customWidth="1"/>
    <col min="13836" max="14080" width="9.33203125" style="287"/>
    <col min="14081" max="14081" width="23.5" style="287" customWidth="1"/>
    <col min="14082" max="14082" width="8.1640625" style="287" customWidth="1"/>
    <col min="14083" max="14083" width="10.5" style="287" customWidth="1"/>
    <col min="14084" max="14084" width="10.1640625" style="287" customWidth="1"/>
    <col min="14085" max="14085" width="10.33203125" style="287" customWidth="1"/>
    <col min="14086" max="14086" width="15.33203125" style="287" customWidth="1"/>
    <col min="14087" max="14087" width="16.83203125" style="287" customWidth="1"/>
    <col min="14088" max="14088" width="15.1640625" style="287" customWidth="1"/>
    <col min="14089" max="14089" width="16.33203125" style="287" customWidth="1"/>
    <col min="14090" max="14090" width="12.1640625" style="287" customWidth="1"/>
    <col min="14091" max="14091" width="11.6640625" style="287" customWidth="1"/>
    <col min="14092" max="14336" width="9.33203125" style="287"/>
    <col min="14337" max="14337" width="23.5" style="287" customWidth="1"/>
    <col min="14338" max="14338" width="8.1640625" style="287" customWidth="1"/>
    <col min="14339" max="14339" width="10.5" style="287" customWidth="1"/>
    <col min="14340" max="14340" width="10.1640625" style="287" customWidth="1"/>
    <col min="14341" max="14341" width="10.33203125" style="287" customWidth="1"/>
    <col min="14342" max="14342" width="15.33203125" style="287" customWidth="1"/>
    <col min="14343" max="14343" width="16.83203125" style="287" customWidth="1"/>
    <col min="14344" max="14344" width="15.1640625" style="287" customWidth="1"/>
    <col min="14345" max="14345" width="16.33203125" style="287" customWidth="1"/>
    <col min="14346" max="14346" width="12.1640625" style="287" customWidth="1"/>
    <col min="14347" max="14347" width="11.6640625" style="287" customWidth="1"/>
    <col min="14348" max="14592" width="9.33203125" style="287"/>
    <col min="14593" max="14593" width="23.5" style="287" customWidth="1"/>
    <col min="14594" max="14594" width="8.1640625" style="287" customWidth="1"/>
    <col min="14595" max="14595" width="10.5" style="287" customWidth="1"/>
    <col min="14596" max="14596" width="10.1640625" style="287" customWidth="1"/>
    <col min="14597" max="14597" width="10.33203125" style="287" customWidth="1"/>
    <col min="14598" max="14598" width="15.33203125" style="287" customWidth="1"/>
    <col min="14599" max="14599" width="16.83203125" style="287" customWidth="1"/>
    <col min="14600" max="14600" width="15.1640625" style="287" customWidth="1"/>
    <col min="14601" max="14601" width="16.33203125" style="287" customWidth="1"/>
    <col min="14602" max="14602" width="12.1640625" style="287" customWidth="1"/>
    <col min="14603" max="14603" width="11.6640625" style="287" customWidth="1"/>
    <col min="14604" max="14848" width="9.33203125" style="287"/>
    <col min="14849" max="14849" width="23.5" style="287" customWidth="1"/>
    <col min="14850" max="14850" width="8.1640625" style="287" customWidth="1"/>
    <col min="14851" max="14851" width="10.5" style="287" customWidth="1"/>
    <col min="14852" max="14852" width="10.1640625" style="287" customWidth="1"/>
    <col min="14853" max="14853" width="10.33203125" style="287" customWidth="1"/>
    <col min="14854" max="14854" width="15.33203125" style="287" customWidth="1"/>
    <col min="14855" max="14855" width="16.83203125" style="287" customWidth="1"/>
    <col min="14856" max="14856" width="15.1640625" style="287" customWidth="1"/>
    <col min="14857" max="14857" width="16.33203125" style="287" customWidth="1"/>
    <col min="14858" max="14858" width="12.1640625" style="287" customWidth="1"/>
    <col min="14859" max="14859" width="11.6640625" style="287" customWidth="1"/>
    <col min="14860" max="15104" width="9.33203125" style="287"/>
    <col min="15105" max="15105" width="23.5" style="287" customWidth="1"/>
    <col min="15106" max="15106" width="8.1640625" style="287" customWidth="1"/>
    <col min="15107" max="15107" width="10.5" style="287" customWidth="1"/>
    <col min="15108" max="15108" width="10.1640625" style="287" customWidth="1"/>
    <col min="15109" max="15109" width="10.33203125" style="287" customWidth="1"/>
    <col min="15110" max="15110" width="15.33203125" style="287" customWidth="1"/>
    <col min="15111" max="15111" width="16.83203125" style="287" customWidth="1"/>
    <col min="15112" max="15112" width="15.1640625" style="287" customWidth="1"/>
    <col min="15113" max="15113" width="16.33203125" style="287" customWidth="1"/>
    <col min="15114" max="15114" width="12.1640625" style="287" customWidth="1"/>
    <col min="15115" max="15115" width="11.6640625" style="287" customWidth="1"/>
    <col min="15116" max="15360" width="9.33203125" style="287"/>
    <col min="15361" max="15361" width="23.5" style="287" customWidth="1"/>
    <col min="15362" max="15362" width="8.1640625" style="287" customWidth="1"/>
    <col min="15363" max="15363" width="10.5" style="287" customWidth="1"/>
    <col min="15364" max="15364" width="10.1640625" style="287" customWidth="1"/>
    <col min="15365" max="15365" width="10.33203125" style="287" customWidth="1"/>
    <col min="15366" max="15366" width="15.33203125" style="287" customWidth="1"/>
    <col min="15367" max="15367" width="16.83203125" style="287" customWidth="1"/>
    <col min="15368" max="15368" width="15.1640625" style="287" customWidth="1"/>
    <col min="15369" max="15369" width="16.33203125" style="287" customWidth="1"/>
    <col min="15370" max="15370" width="12.1640625" style="287" customWidth="1"/>
    <col min="15371" max="15371" width="11.6640625" style="287" customWidth="1"/>
    <col min="15372" max="15616" width="9.33203125" style="287"/>
    <col min="15617" max="15617" width="23.5" style="287" customWidth="1"/>
    <col min="15618" max="15618" width="8.1640625" style="287" customWidth="1"/>
    <col min="15619" max="15619" width="10.5" style="287" customWidth="1"/>
    <col min="15620" max="15620" width="10.1640625" style="287" customWidth="1"/>
    <col min="15621" max="15621" width="10.33203125" style="287" customWidth="1"/>
    <col min="15622" max="15622" width="15.33203125" style="287" customWidth="1"/>
    <col min="15623" max="15623" width="16.83203125" style="287" customWidth="1"/>
    <col min="15624" max="15624" width="15.1640625" style="287" customWidth="1"/>
    <col min="15625" max="15625" width="16.33203125" style="287" customWidth="1"/>
    <col min="15626" max="15626" width="12.1640625" style="287" customWidth="1"/>
    <col min="15627" max="15627" width="11.6640625" style="287" customWidth="1"/>
    <col min="15628" max="15872" width="9.33203125" style="287"/>
    <col min="15873" max="15873" width="23.5" style="287" customWidth="1"/>
    <col min="15874" max="15874" width="8.1640625" style="287" customWidth="1"/>
    <col min="15875" max="15875" width="10.5" style="287" customWidth="1"/>
    <col min="15876" max="15876" width="10.1640625" style="287" customWidth="1"/>
    <col min="15877" max="15877" width="10.33203125" style="287" customWidth="1"/>
    <col min="15878" max="15878" width="15.33203125" style="287" customWidth="1"/>
    <col min="15879" max="15879" width="16.83203125" style="287" customWidth="1"/>
    <col min="15880" max="15880" width="15.1640625" style="287" customWidth="1"/>
    <col min="15881" max="15881" width="16.33203125" style="287" customWidth="1"/>
    <col min="15882" max="15882" width="12.1640625" style="287" customWidth="1"/>
    <col min="15883" max="15883" width="11.6640625" style="287" customWidth="1"/>
    <col min="15884" max="16128" width="9.33203125" style="287"/>
    <col min="16129" max="16129" width="23.5" style="287" customWidth="1"/>
    <col min="16130" max="16130" width="8.1640625" style="287" customWidth="1"/>
    <col min="16131" max="16131" width="10.5" style="287" customWidth="1"/>
    <col min="16132" max="16132" width="10.1640625" style="287" customWidth="1"/>
    <col min="16133" max="16133" width="10.33203125" style="287" customWidth="1"/>
    <col min="16134" max="16134" width="15.33203125" style="287" customWidth="1"/>
    <col min="16135" max="16135" width="16.83203125" style="287" customWidth="1"/>
    <col min="16136" max="16136" width="15.1640625" style="287" customWidth="1"/>
    <col min="16137" max="16137" width="16.33203125" style="287" customWidth="1"/>
    <col min="16138" max="16138" width="12.1640625" style="287" customWidth="1"/>
    <col min="16139" max="16139" width="11.6640625" style="287" customWidth="1"/>
    <col min="16140" max="16384" width="9.33203125" style="287"/>
  </cols>
  <sheetData>
    <row r="1" spans="1:13" s="287" customFormat="1" x14ac:dyDescent="0.2">
      <c r="A1" s="284" t="s">
        <v>172</v>
      </c>
      <c r="B1" s="285"/>
      <c r="C1" s="285"/>
      <c r="D1" s="285"/>
      <c r="E1" s="285"/>
      <c r="F1" s="285"/>
      <c r="G1" s="285"/>
      <c r="H1" s="285"/>
      <c r="I1" s="286"/>
      <c r="J1" s="286"/>
      <c r="K1" s="286"/>
    </row>
    <row r="2" spans="1:13" s="287" customFormat="1" ht="18" customHeight="1" x14ac:dyDescent="0.2">
      <c r="A2" s="285"/>
      <c r="B2" s="285"/>
      <c r="C2" s="285"/>
      <c r="D2" s="285"/>
      <c r="E2" s="285"/>
      <c r="F2" s="285"/>
      <c r="G2" s="285"/>
      <c r="H2" s="285"/>
      <c r="I2" s="286"/>
      <c r="J2" s="286"/>
      <c r="K2" s="286"/>
    </row>
    <row r="3" spans="1:13" s="287" customFormat="1" ht="18.75" customHeight="1" x14ac:dyDescent="0.2">
      <c r="A3" s="208" t="s">
        <v>0</v>
      </c>
      <c r="B3" s="208" t="s">
        <v>1</v>
      </c>
      <c r="C3" s="208" t="s">
        <v>4</v>
      </c>
      <c r="D3" s="208" t="s">
        <v>2</v>
      </c>
      <c r="E3" s="208" t="s">
        <v>3</v>
      </c>
      <c r="F3" s="208" t="s">
        <v>19</v>
      </c>
      <c r="G3" s="208"/>
      <c r="H3" s="208"/>
      <c r="I3" s="208"/>
      <c r="J3" s="208" t="s">
        <v>173</v>
      </c>
      <c r="K3" s="209"/>
      <c r="L3" s="96"/>
      <c r="M3" s="96"/>
    </row>
    <row r="4" spans="1:13" s="287" customFormat="1" ht="18.75" customHeight="1" x14ac:dyDescent="0.2">
      <c r="A4" s="208"/>
      <c r="B4" s="208"/>
      <c r="C4" s="208"/>
      <c r="D4" s="208"/>
      <c r="E4" s="208"/>
      <c r="F4" s="288" t="s">
        <v>174</v>
      </c>
      <c r="G4" s="288" t="s">
        <v>175</v>
      </c>
      <c r="H4" s="288" t="s">
        <v>176</v>
      </c>
      <c r="I4" s="288" t="s">
        <v>177</v>
      </c>
      <c r="J4" s="97" t="s">
        <v>25</v>
      </c>
      <c r="K4" s="97" t="s">
        <v>26</v>
      </c>
      <c r="L4" s="96"/>
      <c r="M4" s="96"/>
    </row>
    <row r="5" spans="1:13" s="287" customFormat="1" ht="12.75" customHeight="1" x14ac:dyDescent="0.2">
      <c r="A5" s="207" t="s">
        <v>178</v>
      </c>
      <c r="B5" s="98" t="s">
        <v>42</v>
      </c>
      <c r="C5" s="98" t="s">
        <v>44</v>
      </c>
      <c r="D5" s="99">
        <v>1.2</v>
      </c>
      <c r="E5" s="99">
        <v>0.9</v>
      </c>
      <c r="F5" s="99">
        <v>4.3</v>
      </c>
      <c r="G5" s="99">
        <v>32.5</v>
      </c>
      <c r="H5" s="99">
        <v>13.8</v>
      </c>
      <c r="I5" s="99">
        <v>97.8</v>
      </c>
      <c r="J5" s="98">
        <v>18</v>
      </c>
      <c r="K5" s="98">
        <v>11</v>
      </c>
      <c r="L5" s="96"/>
      <c r="M5" s="96"/>
    </row>
    <row r="6" spans="1:13" s="287" customFormat="1" ht="12.75" customHeight="1" x14ac:dyDescent="0.2">
      <c r="A6" s="207"/>
      <c r="B6" s="98" t="s">
        <v>30</v>
      </c>
      <c r="C6" s="98" t="s">
        <v>179</v>
      </c>
      <c r="D6" s="99">
        <v>1.4</v>
      </c>
      <c r="E6" s="99">
        <v>1.1000000000000001</v>
      </c>
      <c r="F6" s="99">
        <v>4.3</v>
      </c>
      <c r="G6" s="99">
        <v>32.5</v>
      </c>
      <c r="H6" s="99">
        <v>14.7</v>
      </c>
      <c r="I6" s="99">
        <v>112.9</v>
      </c>
      <c r="J6" s="98">
        <v>18</v>
      </c>
      <c r="K6" s="98">
        <v>12</v>
      </c>
      <c r="L6" s="96"/>
      <c r="M6" s="96"/>
    </row>
    <row r="7" spans="1:13" s="287" customFormat="1" ht="12.75" customHeight="1" x14ac:dyDescent="0.2">
      <c r="A7" s="207"/>
      <c r="B7" s="98" t="s">
        <v>31</v>
      </c>
      <c r="C7" s="98" t="s">
        <v>61</v>
      </c>
      <c r="D7" s="99">
        <v>1.5</v>
      </c>
      <c r="E7" s="99">
        <v>1</v>
      </c>
      <c r="F7" s="99">
        <v>4.3</v>
      </c>
      <c r="G7" s="99">
        <v>32.5</v>
      </c>
      <c r="H7" s="99">
        <v>14.7</v>
      </c>
      <c r="I7" s="99">
        <v>112.4</v>
      </c>
      <c r="J7" s="98">
        <v>18</v>
      </c>
      <c r="K7" s="98">
        <v>11</v>
      </c>
      <c r="L7" s="96"/>
      <c r="M7" s="96"/>
    </row>
    <row r="8" spans="1:13" s="287" customFormat="1" ht="12.75" customHeight="1" x14ac:dyDescent="0.2">
      <c r="A8" s="200" t="s">
        <v>180</v>
      </c>
      <c r="B8" s="98" t="s">
        <v>42</v>
      </c>
      <c r="C8" s="97" t="s">
        <v>61</v>
      </c>
      <c r="D8" s="100">
        <v>4.8</v>
      </c>
      <c r="E8" s="100">
        <v>2.9</v>
      </c>
      <c r="F8" s="100">
        <v>26.9</v>
      </c>
      <c r="G8" s="100">
        <v>195.9</v>
      </c>
      <c r="H8" s="100">
        <v>24.9</v>
      </c>
      <c r="I8" s="100">
        <v>148.1</v>
      </c>
      <c r="J8" s="97">
        <v>9</v>
      </c>
      <c r="K8" s="97">
        <v>9</v>
      </c>
      <c r="L8" s="101"/>
      <c r="M8" s="96"/>
    </row>
    <row r="9" spans="1:13" s="287" customFormat="1" ht="12.75" customHeight="1" x14ac:dyDescent="0.2">
      <c r="A9" s="200"/>
      <c r="B9" s="98" t="s">
        <v>30</v>
      </c>
      <c r="C9" s="97" t="s">
        <v>61</v>
      </c>
      <c r="D9" s="99">
        <v>7.3</v>
      </c>
      <c r="E9" s="99">
        <v>3.4</v>
      </c>
      <c r="F9" s="99">
        <v>31.6</v>
      </c>
      <c r="G9" s="99">
        <v>305.7</v>
      </c>
      <c r="H9" s="99">
        <v>26.5</v>
      </c>
      <c r="I9" s="99">
        <v>193.4</v>
      </c>
      <c r="J9" s="97">
        <v>9</v>
      </c>
      <c r="K9" s="97">
        <v>9</v>
      </c>
      <c r="L9" s="101"/>
      <c r="M9" s="96"/>
    </row>
    <row r="10" spans="1:13" s="287" customFormat="1" ht="12.75" customHeight="1" x14ac:dyDescent="0.2">
      <c r="A10" s="201"/>
      <c r="B10" s="98" t="s">
        <v>31</v>
      </c>
      <c r="C10" s="97" t="s">
        <v>43</v>
      </c>
      <c r="D10" s="99">
        <v>7</v>
      </c>
      <c r="E10" s="99">
        <v>3.4</v>
      </c>
      <c r="F10" s="99">
        <v>30.4</v>
      </c>
      <c r="G10" s="99">
        <v>276.7</v>
      </c>
      <c r="H10" s="99">
        <v>26.6</v>
      </c>
      <c r="I10" s="99">
        <v>196.6</v>
      </c>
      <c r="J10" s="97">
        <v>9</v>
      </c>
      <c r="K10" s="97">
        <v>9</v>
      </c>
      <c r="L10" s="101"/>
      <c r="M10" s="96"/>
    </row>
    <row r="11" spans="1:13" s="287" customFormat="1" ht="12.75" customHeight="1" x14ac:dyDescent="0.2">
      <c r="A11" s="196" t="s">
        <v>181</v>
      </c>
      <c r="B11" s="98" t="s">
        <v>42</v>
      </c>
      <c r="C11" s="97" t="s">
        <v>27</v>
      </c>
      <c r="D11" s="102">
        <v>1.9</v>
      </c>
      <c r="E11" s="102">
        <v>1.3</v>
      </c>
      <c r="F11" s="99">
        <v>17</v>
      </c>
      <c r="G11" s="99">
        <v>92.3</v>
      </c>
      <c r="H11" s="99">
        <v>17.600000000000001</v>
      </c>
      <c r="I11" s="99">
        <v>113.1</v>
      </c>
      <c r="J11" s="103">
        <v>9</v>
      </c>
      <c r="K11" s="97">
        <v>9</v>
      </c>
      <c r="L11" s="101"/>
      <c r="M11" s="96"/>
    </row>
    <row r="12" spans="1:13" s="287" customFormat="1" ht="12.75" customHeight="1" x14ac:dyDescent="0.2">
      <c r="A12" s="196"/>
      <c r="B12" s="98" t="s">
        <v>30</v>
      </c>
      <c r="C12" s="97" t="s">
        <v>27</v>
      </c>
      <c r="D12" s="102">
        <v>3.4</v>
      </c>
      <c r="E12" s="102">
        <v>1.7</v>
      </c>
      <c r="F12" s="99">
        <v>18.2</v>
      </c>
      <c r="G12" s="99">
        <v>110.5</v>
      </c>
      <c r="H12" s="99">
        <v>19.5</v>
      </c>
      <c r="I12" s="99">
        <v>144.69999999999999</v>
      </c>
      <c r="J12" s="103">
        <v>11</v>
      </c>
      <c r="K12" s="97">
        <v>11</v>
      </c>
      <c r="L12" s="101"/>
      <c r="M12" s="96"/>
    </row>
    <row r="13" spans="1:13" s="287" customFormat="1" ht="12.75" customHeight="1" x14ac:dyDescent="0.2">
      <c r="A13" s="196"/>
      <c r="B13" s="98" t="s">
        <v>31</v>
      </c>
      <c r="C13" s="97" t="s">
        <v>27</v>
      </c>
      <c r="D13" s="102">
        <v>3.4</v>
      </c>
      <c r="E13" s="102">
        <v>1.8</v>
      </c>
      <c r="F13" s="99">
        <v>18.3</v>
      </c>
      <c r="G13" s="99">
        <v>112.7</v>
      </c>
      <c r="H13" s="99">
        <v>19.5</v>
      </c>
      <c r="I13" s="99">
        <v>145.30000000000001</v>
      </c>
      <c r="J13" s="103">
        <v>11</v>
      </c>
      <c r="K13" s="97">
        <v>11</v>
      </c>
      <c r="L13" s="101"/>
      <c r="M13" s="96"/>
    </row>
    <row r="14" spans="1:13" s="287" customFormat="1" ht="12.75" customHeight="1" x14ac:dyDescent="0.2">
      <c r="A14" s="196" t="s">
        <v>182</v>
      </c>
      <c r="B14" s="98" t="s">
        <v>42</v>
      </c>
      <c r="C14" s="97" t="s">
        <v>27</v>
      </c>
      <c r="D14" s="99">
        <v>0.7</v>
      </c>
      <c r="E14" s="99">
        <v>0.5</v>
      </c>
      <c r="F14" s="99">
        <v>12.2</v>
      </c>
      <c r="G14" s="99">
        <v>56</v>
      </c>
      <c r="H14" s="99">
        <v>11.9</v>
      </c>
      <c r="I14" s="99">
        <v>46.4</v>
      </c>
      <c r="J14" s="97">
        <v>7</v>
      </c>
      <c r="K14" s="97">
        <v>7</v>
      </c>
      <c r="L14" s="101"/>
      <c r="M14" s="96"/>
    </row>
    <row r="15" spans="1:13" s="287" customFormat="1" ht="12.75" customHeight="1" x14ac:dyDescent="0.2">
      <c r="A15" s="196"/>
      <c r="B15" s="98" t="s">
        <v>30</v>
      </c>
      <c r="C15" s="97" t="s">
        <v>27</v>
      </c>
      <c r="D15" s="99">
        <v>1.1000000000000001</v>
      </c>
      <c r="E15" s="99">
        <v>0.7</v>
      </c>
      <c r="F15" s="99">
        <v>13</v>
      </c>
      <c r="G15" s="99">
        <v>66.900000000000006</v>
      </c>
      <c r="H15" s="99">
        <v>11.9</v>
      </c>
      <c r="I15" s="99">
        <v>47.3</v>
      </c>
      <c r="J15" s="97">
        <v>7</v>
      </c>
      <c r="K15" s="97">
        <v>7</v>
      </c>
      <c r="L15" s="101"/>
      <c r="M15" s="96"/>
    </row>
    <row r="16" spans="1:13" s="287" customFormat="1" ht="12.75" customHeight="1" x14ac:dyDescent="0.2">
      <c r="A16" s="196"/>
      <c r="B16" s="98" t="s">
        <v>31</v>
      </c>
      <c r="C16" s="97" t="s">
        <v>27</v>
      </c>
      <c r="D16" s="99">
        <v>1.1000000000000001</v>
      </c>
      <c r="E16" s="99">
        <v>0.6</v>
      </c>
      <c r="F16" s="99">
        <v>12.7</v>
      </c>
      <c r="G16" s="99">
        <v>63</v>
      </c>
      <c r="H16" s="99">
        <v>12</v>
      </c>
      <c r="I16" s="99">
        <v>47.9</v>
      </c>
      <c r="J16" s="97">
        <v>7</v>
      </c>
      <c r="K16" s="97">
        <v>7</v>
      </c>
      <c r="L16" s="101"/>
      <c r="M16" s="96"/>
    </row>
    <row r="17" spans="1:14" s="287" customFormat="1" ht="12.75" customHeight="1" x14ac:dyDescent="0.2">
      <c r="A17" s="196" t="s">
        <v>183</v>
      </c>
      <c r="B17" s="98" t="s">
        <v>42</v>
      </c>
      <c r="C17" s="97" t="s">
        <v>27</v>
      </c>
      <c r="D17" s="99">
        <v>0.4</v>
      </c>
      <c r="E17" s="99">
        <v>0.01</v>
      </c>
      <c r="F17" s="99">
        <v>10</v>
      </c>
      <c r="G17" s="99">
        <v>47.5</v>
      </c>
      <c r="H17" s="99">
        <v>5.9</v>
      </c>
      <c r="I17" s="99">
        <v>31.2</v>
      </c>
      <c r="J17" s="97">
        <v>17</v>
      </c>
      <c r="K17" s="104">
        <v>12</v>
      </c>
      <c r="L17" s="101"/>
      <c r="M17" s="96"/>
    </row>
    <row r="18" spans="1:14" s="287" customFormat="1" ht="12.75" customHeight="1" x14ac:dyDescent="0.2">
      <c r="A18" s="196"/>
      <c r="B18" s="98" t="s">
        <v>30</v>
      </c>
      <c r="C18" s="97" t="s">
        <v>27</v>
      </c>
      <c r="D18" s="99">
        <v>0.9</v>
      </c>
      <c r="E18" s="99">
        <v>0.02</v>
      </c>
      <c r="F18" s="99">
        <v>10.9</v>
      </c>
      <c r="G18" s="99">
        <v>56.9</v>
      </c>
      <c r="H18" s="99">
        <v>6.2</v>
      </c>
      <c r="I18" s="99">
        <v>35.5</v>
      </c>
      <c r="J18" s="97">
        <v>17</v>
      </c>
      <c r="K18" s="104">
        <v>12</v>
      </c>
      <c r="L18" s="101"/>
      <c r="M18" s="96"/>
    </row>
    <row r="19" spans="1:14" s="287" customFormat="1" ht="12.75" customHeight="1" x14ac:dyDescent="0.2">
      <c r="A19" s="196"/>
      <c r="B19" s="98" t="s">
        <v>31</v>
      </c>
      <c r="C19" s="97" t="s">
        <v>27</v>
      </c>
      <c r="D19" s="99">
        <v>0.9</v>
      </c>
      <c r="E19" s="99">
        <v>0.02</v>
      </c>
      <c r="F19" s="99">
        <v>10.9</v>
      </c>
      <c r="G19" s="99">
        <v>56.9</v>
      </c>
      <c r="H19" s="99">
        <v>6.1</v>
      </c>
      <c r="I19" s="99">
        <v>34</v>
      </c>
      <c r="J19" s="97">
        <v>17</v>
      </c>
      <c r="K19" s="104">
        <v>12</v>
      </c>
      <c r="L19" s="101"/>
      <c r="M19" s="96"/>
    </row>
    <row r="20" spans="1:14" s="287" customFormat="1" ht="12.75" customHeight="1" x14ac:dyDescent="0.2">
      <c r="A20" s="196" t="s">
        <v>184</v>
      </c>
      <c r="B20" s="98" t="s">
        <v>42</v>
      </c>
      <c r="C20" s="97" t="s">
        <v>27</v>
      </c>
      <c r="D20" s="99">
        <v>0.5</v>
      </c>
      <c r="E20" s="99">
        <v>0.4</v>
      </c>
      <c r="F20" s="99">
        <v>16.8</v>
      </c>
      <c r="G20" s="99">
        <v>67.7</v>
      </c>
      <c r="H20" s="99">
        <v>17.2</v>
      </c>
      <c r="I20" s="99">
        <v>80.8</v>
      </c>
      <c r="J20" s="97">
        <v>7</v>
      </c>
      <c r="K20" s="97">
        <v>7</v>
      </c>
      <c r="L20" s="105"/>
      <c r="M20" s="106"/>
      <c r="N20" s="289"/>
    </row>
    <row r="21" spans="1:14" s="287" customFormat="1" ht="12.75" customHeight="1" x14ac:dyDescent="0.2">
      <c r="A21" s="196"/>
      <c r="B21" s="98" t="s">
        <v>30</v>
      </c>
      <c r="C21" s="97" t="s">
        <v>27</v>
      </c>
      <c r="D21" s="99">
        <v>0.9</v>
      </c>
      <c r="E21" s="99">
        <v>0.5</v>
      </c>
      <c r="F21" s="99">
        <v>16.899999999999999</v>
      </c>
      <c r="G21" s="99">
        <v>69</v>
      </c>
      <c r="H21" s="99">
        <v>17.3</v>
      </c>
      <c r="I21" s="99">
        <v>83.2</v>
      </c>
      <c r="J21" s="97">
        <v>7</v>
      </c>
      <c r="K21" s="97">
        <v>7</v>
      </c>
      <c r="L21" s="105"/>
      <c r="M21" s="106"/>
      <c r="N21" s="289"/>
    </row>
    <row r="22" spans="1:14" s="287" customFormat="1" ht="12.75" customHeight="1" x14ac:dyDescent="0.2">
      <c r="A22" s="196"/>
      <c r="B22" s="98" t="s">
        <v>31</v>
      </c>
      <c r="C22" s="97" t="s">
        <v>27</v>
      </c>
      <c r="D22" s="99">
        <v>0.9</v>
      </c>
      <c r="E22" s="99">
        <v>0.4</v>
      </c>
      <c r="F22" s="99">
        <v>16.899999999999999</v>
      </c>
      <c r="G22" s="99">
        <v>68.599999999999994</v>
      </c>
      <c r="H22" s="99">
        <v>17.3</v>
      </c>
      <c r="I22" s="99">
        <v>83.4</v>
      </c>
      <c r="J22" s="97">
        <v>7</v>
      </c>
      <c r="K22" s="97">
        <v>7</v>
      </c>
      <c r="L22" s="101"/>
      <c r="M22" s="96"/>
    </row>
    <row r="23" spans="1:14" s="287" customFormat="1" ht="12.75" customHeight="1" x14ac:dyDescent="0.2">
      <c r="A23" s="198" t="s">
        <v>185</v>
      </c>
      <c r="B23" s="98" t="s">
        <v>42</v>
      </c>
      <c r="C23" s="97" t="s">
        <v>27</v>
      </c>
      <c r="D23" s="99">
        <v>0.2</v>
      </c>
      <c r="E23" s="99">
        <v>0.1</v>
      </c>
      <c r="F23" s="99" t="s">
        <v>27</v>
      </c>
      <c r="G23" s="99" t="s">
        <v>27</v>
      </c>
      <c r="H23" s="99">
        <v>7.1</v>
      </c>
      <c r="I23" s="99">
        <v>32.799999999999997</v>
      </c>
      <c r="J23" s="97" t="s">
        <v>27</v>
      </c>
      <c r="K23" s="97">
        <v>19</v>
      </c>
      <c r="L23" s="101"/>
      <c r="M23" s="96"/>
    </row>
    <row r="24" spans="1:14" s="287" customFormat="1" ht="12.75" customHeight="1" x14ac:dyDescent="0.2">
      <c r="A24" s="198"/>
      <c r="B24" s="98" t="s">
        <v>30</v>
      </c>
      <c r="C24" s="97" t="s">
        <v>27</v>
      </c>
      <c r="D24" s="99">
        <v>0.4</v>
      </c>
      <c r="E24" s="99">
        <v>0.1</v>
      </c>
      <c r="F24" s="99" t="s">
        <v>27</v>
      </c>
      <c r="G24" s="99" t="s">
        <v>27</v>
      </c>
      <c r="H24" s="99">
        <v>7.4</v>
      </c>
      <c r="I24" s="99">
        <v>36.799999999999997</v>
      </c>
      <c r="J24" s="97" t="s">
        <v>27</v>
      </c>
      <c r="K24" s="97">
        <v>19</v>
      </c>
      <c r="L24" s="101"/>
      <c r="M24" s="96"/>
    </row>
    <row r="25" spans="1:14" s="287" customFormat="1" ht="12.75" customHeight="1" x14ac:dyDescent="0.2">
      <c r="A25" s="198"/>
      <c r="B25" s="98" t="s">
        <v>31</v>
      </c>
      <c r="C25" s="97" t="s">
        <v>27</v>
      </c>
      <c r="D25" s="99">
        <v>0.4</v>
      </c>
      <c r="E25" s="99">
        <v>0.2</v>
      </c>
      <c r="F25" s="99" t="s">
        <v>27</v>
      </c>
      <c r="G25" s="99" t="s">
        <v>27</v>
      </c>
      <c r="H25" s="99">
        <v>7.4</v>
      </c>
      <c r="I25" s="99">
        <v>37.1</v>
      </c>
      <c r="J25" s="97" t="s">
        <v>27</v>
      </c>
      <c r="K25" s="97">
        <v>19</v>
      </c>
      <c r="L25" s="101"/>
      <c r="M25" s="96"/>
    </row>
    <row r="26" spans="1:14" s="287" customFormat="1" ht="12.75" customHeight="1" x14ac:dyDescent="0.2">
      <c r="A26" s="196" t="s">
        <v>186</v>
      </c>
      <c r="B26" s="98" t="s">
        <v>42</v>
      </c>
      <c r="C26" s="97" t="s">
        <v>66</v>
      </c>
      <c r="D26" s="99">
        <v>6.3</v>
      </c>
      <c r="E26" s="99">
        <v>0.8</v>
      </c>
      <c r="F26" s="99">
        <v>35.700000000000003</v>
      </c>
      <c r="G26" s="99">
        <v>568.6</v>
      </c>
      <c r="H26" s="99">
        <v>36.6</v>
      </c>
      <c r="I26" s="99">
        <v>589.1</v>
      </c>
      <c r="J26" s="97">
        <v>9</v>
      </c>
      <c r="K26" s="97">
        <v>9</v>
      </c>
      <c r="L26" s="107"/>
      <c r="M26" s="108"/>
    </row>
    <row r="27" spans="1:14" s="287" customFormat="1" ht="12.75" customHeight="1" x14ac:dyDescent="0.2">
      <c r="A27" s="196"/>
      <c r="B27" s="98" t="s">
        <v>30</v>
      </c>
      <c r="C27" s="97" t="s">
        <v>59</v>
      </c>
      <c r="D27" s="99">
        <v>11.9</v>
      </c>
      <c r="E27" s="99">
        <v>3.2</v>
      </c>
      <c r="F27" s="99">
        <v>38.4</v>
      </c>
      <c r="G27" s="99">
        <v>630.70000000000005</v>
      </c>
      <c r="H27" s="99">
        <v>39.9</v>
      </c>
      <c r="I27" s="99">
        <v>665.9</v>
      </c>
      <c r="J27" s="97">
        <v>9</v>
      </c>
      <c r="K27" s="97">
        <v>9</v>
      </c>
      <c r="L27" s="107"/>
      <c r="M27" s="108"/>
    </row>
    <row r="28" spans="1:14" s="287" customFormat="1" ht="12.75" customHeight="1" x14ac:dyDescent="0.2">
      <c r="A28" s="196"/>
      <c r="B28" s="98" t="s">
        <v>31</v>
      </c>
      <c r="C28" s="97" t="s">
        <v>187</v>
      </c>
      <c r="D28" s="99">
        <v>10</v>
      </c>
      <c r="E28" s="99">
        <v>2.1</v>
      </c>
      <c r="F28" s="99">
        <v>37.5</v>
      </c>
      <c r="G28" s="99">
        <v>608.5</v>
      </c>
      <c r="H28" s="99">
        <v>38.299999999999997</v>
      </c>
      <c r="I28" s="99">
        <v>628.1</v>
      </c>
      <c r="J28" s="97">
        <v>9</v>
      </c>
      <c r="K28" s="97">
        <v>9</v>
      </c>
      <c r="L28" s="109"/>
      <c r="M28" s="108"/>
    </row>
    <row r="29" spans="1:14" s="287" customFormat="1" ht="12.75" customHeight="1" x14ac:dyDescent="0.2">
      <c r="A29" s="198" t="s">
        <v>188</v>
      </c>
      <c r="B29" s="98" t="s">
        <v>42</v>
      </c>
      <c r="C29" s="97" t="s">
        <v>27</v>
      </c>
      <c r="D29" s="98">
        <v>0.2</v>
      </c>
      <c r="E29" s="98">
        <v>0.1</v>
      </c>
      <c r="F29" s="99">
        <v>18.8</v>
      </c>
      <c r="G29" s="99">
        <v>62.4</v>
      </c>
      <c r="H29" s="98" t="s">
        <v>27</v>
      </c>
      <c r="I29" s="98" t="s">
        <v>27</v>
      </c>
      <c r="J29" s="98">
        <v>4</v>
      </c>
      <c r="K29" s="98" t="s">
        <v>27</v>
      </c>
      <c r="L29" s="101"/>
      <c r="M29" s="96"/>
    </row>
    <row r="30" spans="1:14" s="287" customFormat="1" ht="12.75" customHeight="1" x14ac:dyDescent="0.2">
      <c r="A30" s="198"/>
      <c r="B30" s="98" t="s">
        <v>30</v>
      </c>
      <c r="C30" s="97" t="s">
        <v>27</v>
      </c>
      <c r="D30" s="98">
        <v>0.4</v>
      </c>
      <c r="E30" s="98">
        <v>0.1</v>
      </c>
      <c r="F30" s="99">
        <v>18.899999999999999</v>
      </c>
      <c r="G30" s="99">
        <v>63.4</v>
      </c>
      <c r="H30" s="98" t="s">
        <v>27</v>
      </c>
      <c r="I30" s="98" t="s">
        <v>27</v>
      </c>
      <c r="J30" s="98">
        <v>4</v>
      </c>
      <c r="K30" s="98" t="s">
        <v>27</v>
      </c>
      <c r="L30" s="101"/>
      <c r="M30" s="96"/>
    </row>
    <row r="31" spans="1:14" s="287" customFormat="1" ht="12.75" customHeight="1" x14ac:dyDescent="0.2">
      <c r="A31" s="198"/>
      <c r="B31" s="98" t="s">
        <v>31</v>
      </c>
      <c r="C31" s="97" t="s">
        <v>27</v>
      </c>
      <c r="D31" s="98">
        <v>0.3</v>
      </c>
      <c r="E31" s="98">
        <v>0.1</v>
      </c>
      <c r="F31" s="99">
        <v>18.8</v>
      </c>
      <c r="G31" s="99">
        <v>63.2</v>
      </c>
      <c r="H31" s="98" t="s">
        <v>27</v>
      </c>
      <c r="I31" s="98" t="s">
        <v>27</v>
      </c>
      <c r="J31" s="98">
        <v>4</v>
      </c>
      <c r="K31" s="98" t="s">
        <v>27</v>
      </c>
      <c r="L31" s="101"/>
      <c r="M31" s="96"/>
    </row>
    <row r="32" spans="1:14" s="287" customFormat="1" ht="12.75" customHeight="1" x14ac:dyDescent="0.2">
      <c r="A32" s="196" t="s">
        <v>189</v>
      </c>
      <c r="B32" s="98" t="s">
        <v>42</v>
      </c>
      <c r="C32" s="97" t="s">
        <v>27</v>
      </c>
      <c r="D32" s="99">
        <v>13.8</v>
      </c>
      <c r="E32" s="99">
        <v>5.7</v>
      </c>
      <c r="F32" s="99">
        <v>41.7</v>
      </c>
      <c r="G32" s="99">
        <v>468.5</v>
      </c>
      <c r="H32" s="99">
        <v>40.9</v>
      </c>
      <c r="I32" s="99">
        <v>688.2</v>
      </c>
      <c r="J32" s="97">
        <v>9</v>
      </c>
      <c r="K32" s="97">
        <v>9</v>
      </c>
      <c r="L32" s="101"/>
      <c r="M32" s="96"/>
    </row>
    <row r="33" spans="1:13" s="287" customFormat="1" ht="12.75" customHeight="1" x14ac:dyDescent="0.2">
      <c r="A33" s="196"/>
      <c r="B33" s="98" t="s">
        <v>30</v>
      </c>
      <c r="C33" s="97" t="s">
        <v>27</v>
      </c>
      <c r="D33" s="99">
        <v>21.2</v>
      </c>
      <c r="E33" s="99">
        <v>8.9</v>
      </c>
      <c r="F33" s="99">
        <v>64.7</v>
      </c>
      <c r="G33" s="99">
        <v>927.1</v>
      </c>
      <c r="H33" s="99">
        <v>50.2</v>
      </c>
      <c r="I33" s="99">
        <v>903.8</v>
      </c>
      <c r="J33" s="97">
        <v>9</v>
      </c>
      <c r="K33" s="97">
        <v>9</v>
      </c>
      <c r="L33" s="101"/>
      <c r="M33" s="96"/>
    </row>
    <row r="34" spans="1:13" s="287" customFormat="1" ht="12.75" customHeight="1" x14ac:dyDescent="0.2">
      <c r="A34" s="196"/>
      <c r="B34" s="98" t="s">
        <v>31</v>
      </c>
      <c r="C34" s="97" t="s">
        <v>27</v>
      </c>
      <c r="D34" s="99">
        <v>18.600000000000001</v>
      </c>
      <c r="E34" s="99">
        <v>7.5</v>
      </c>
      <c r="F34" s="99">
        <v>58.6</v>
      </c>
      <c r="G34" s="99">
        <v>804.8</v>
      </c>
      <c r="H34" s="99">
        <v>45.3</v>
      </c>
      <c r="I34" s="99">
        <v>789.6</v>
      </c>
      <c r="J34" s="97">
        <v>9</v>
      </c>
      <c r="K34" s="97">
        <v>9</v>
      </c>
      <c r="L34" s="101"/>
      <c r="M34" s="96"/>
    </row>
    <row r="35" spans="1:13" s="287" customFormat="1" ht="12.75" customHeight="1" x14ac:dyDescent="0.2">
      <c r="A35" s="198" t="s">
        <v>190</v>
      </c>
      <c r="B35" s="98" t="s">
        <v>42</v>
      </c>
      <c r="C35" s="97" t="s">
        <v>27</v>
      </c>
      <c r="D35" s="99">
        <v>1.2</v>
      </c>
      <c r="E35" s="99">
        <v>0.9</v>
      </c>
      <c r="F35" s="99">
        <v>25.7</v>
      </c>
      <c r="G35" s="99">
        <v>188.5</v>
      </c>
      <c r="H35" s="99">
        <v>12.7</v>
      </c>
      <c r="I35" s="99">
        <v>61.6</v>
      </c>
      <c r="J35" s="97">
        <v>7</v>
      </c>
      <c r="K35" s="97">
        <v>6</v>
      </c>
      <c r="L35" s="101"/>
      <c r="M35" s="96"/>
    </row>
    <row r="36" spans="1:13" s="287" customFormat="1" ht="12.75" customHeight="1" x14ac:dyDescent="0.2">
      <c r="A36" s="198"/>
      <c r="B36" s="98" t="s">
        <v>30</v>
      </c>
      <c r="C36" s="97" t="s">
        <v>27</v>
      </c>
      <c r="D36" s="99">
        <v>2.2999999999999998</v>
      </c>
      <c r="E36" s="99">
        <v>1.3</v>
      </c>
      <c r="F36" s="99">
        <v>28.8</v>
      </c>
      <c r="G36" s="99">
        <v>241.1</v>
      </c>
      <c r="H36" s="99">
        <v>13.1</v>
      </c>
      <c r="I36" s="99">
        <v>71.5</v>
      </c>
      <c r="J36" s="97">
        <v>8</v>
      </c>
      <c r="K36" s="97">
        <v>7</v>
      </c>
      <c r="L36" s="101"/>
      <c r="M36" s="96"/>
    </row>
    <row r="37" spans="1:13" s="287" customFormat="1" ht="12.75" customHeight="1" x14ac:dyDescent="0.2">
      <c r="A37" s="198"/>
      <c r="B37" s="98" t="s">
        <v>31</v>
      </c>
      <c r="C37" s="97" t="s">
        <v>27</v>
      </c>
      <c r="D37" s="99">
        <v>2.1</v>
      </c>
      <c r="E37" s="99">
        <v>1</v>
      </c>
      <c r="F37" s="99">
        <v>28</v>
      </c>
      <c r="G37" s="99">
        <v>225.4</v>
      </c>
      <c r="H37" s="99">
        <v>12.9</v>
      </c>
      <c r="I37" s="99">
        <v>65.8</v>
      </c>
      <c r="J37" s="97">
        <v>8</v>
      </c>
      <c r="K37" s="97">
        <v>6</v>
      </c>
      <c r="L37" s="101"/>
      <c r="M37" s="96"/>
    </row>
    <row r="38" spans="1:13" s="287" customFormat="1" ht="12.75" customHeight="1" x14ac:dyDescent="0.2">
      <c r="A38" s="196" t="s">
        <v>191</v>
      </c>
      <c r="B38" s="98" t="s">
        <v>42</v>
      </c>
      <c r="C38" s="97" t="s">
        <v>27</v>
      </c>
      <c r="D38" s="99">
        <v>1.1000000000000001</v>
      </c>
      <c r="E38" s="99">
        <v>1</v>
      </c>
      <c r="F38" s="99">
        <v>27.1</v>
      </c>
      <c r="G38" s="99">
        <v>121.1</v>
      </c>
      <c r="H38" s="99">
        <v>17.5</v>
      </c>
      <c r="I38" s="99">
        <v>68.400000000000006</v>
      </c>
      <c r="J38" s="97">
        <v>7</v>
      </c>
      <c r="K38" s="97">
        <v>7</v>
      </c>
      <c r="L38" s="101"/>
      <c r="M38" s="96"/>
    </row>
    <row r="39" spans="1:13" s="287" customFormat="1" ht="12.75" customHeight="1" x14ac:dyDescent="0.2">
      <c r="A39" s="196"/>
      <c r="B39" s="98" t="s">
        <v>30</v>
      </c>
      <c r="C39" s="97" t="s">
        <v>27</v>
      </c>
      <c r="D39" s="99">
        <v>2.2000000000000002</v>
      </c>
      <c r="E39" s="99">
        <v>1.3</v>
      </c>
      <c r="F39" s="99">
        <v>28.3</v>
      </c>
      <c r="G39" s="99">
        <v>146.4</v>
      </c>
      <c r="H39" s="99">
        <v>17.5</v>
      </c>
      <c r="I39" s="99">
        <v>68.8</v>
      </c>
      <c r="J39" s="97">
        <v>7</v>
      </c>
      <c r="K39" s="97">
        <v>7</v>
      </c>
      <c r="L39" s="101"/>
      <c r="M39" s="96"/>
    </row>
    <row r="40" spans="1:13" s="287" customFormat="1" ht="12.75" customHeight="1" x14ac:dyDescent="0.2">
      <c r="A40" s="196"/>
      <c r="B40" s="98" t="s">
        <v>31</v>
      </c>
      <c r="C40" s="97" t="s">
        <v>27</v>
      </c>
      <c r="D40" s="99">
        <v>1.9</v>
      </c>
      <c r="E40" s="99">
        <v>1.1000000000000001</v>
      </c>
      <c r="F40" s="99">
        <v>27.7</v>
      </c>
      <c r="G40" s="99">
        <v>135.5</v>
      </c>
      <c r="H40" s="99">
        <v>17.600000000000001</v>
      </c>
      <c r="I40" s="99">
        <v>69.599999999999994</v>
      </c>
      <c r="J40" s="97">
        <v>7</v>
      </c>
      <c r="K40" s="97">
        <v>7</v>
      </c>
      <c r="L40" s="101"/>
      <c r="M40" s="96"/>
    </row>
    <row r="41" spans="1:13" s="287" customFormat="1" ht="12.75" customHeight="1" x14ac:dyDescent="0.2">
      <c r="A41" s="196" t="s">
        <v>192</v>
      </c>
      <c r="B41" s="98" t="s">
        <v>42</v>
      </c>
      <c r="C41" s="97" t="s">
        <v>193</v>
      </c>
      <c r="D41" s="99">
        <v>0.8</v>
      </c>
      <c r="E41" s="99">
        <v>0.3</v>
      </c>
      <c r="F41" s="99">
        <v>16.100000000000001</v>
      </c>
      <c r="G41" s="99">
        <v>86.5</v>
      </c>
      <c r="H41" s="99">
        <v>11.4</v>
      </c>
      <c r="I41" s="99">
        <v>63.4</v>
      </c>
      <c r="J41" s="103">
        <v>7</v>
      </c>
      <c r="K41" s="103">
        <v>7</v>
      </c>
      <c r="L41" s="101"/>
      <c r="M41" s="96"/>
    </row>
    <row r="42" spans="1:13" s="287" customFormat="1" ht="12.75" customHeight="1" x14ac:dyDescent="0.2">
      <c r="A42" s="196"/>
      <c r="B42" s="98" t="s">
        <v>30</v>
      </c>
      <c r="C42" s="97" t="s">
        <v>194</v>
      </c>
      <c r="D42" s="99">
        <v>1.7</v>
      </c>
      <c r="E42" s="99">
        <v>0.2</v>
      </c>
      <c r="F42" s="99">
        <v>16.5</v>
      </c>
      <c r="G42" s="99">
        <v>94.7</v>
      </c>
      <c r="H42" s="99">
        <v>11.9</v>
      </c>
      <c r="I42" s="99">
        <v>72.900000000000006</v>
      </c>
      <c r="J42" s="103">
        <v>7</v>
      </c>
      <c r="K42" s="103">
        <v>7</v>
      </c>
      <c r="L42" s="101"/>
      <c r="M42" s="96"/>
    </row>
    <row r="43" spans="1:13" s="287" customFormat="1" ht="12.75" customHeight="1" x14ac:dyDescent="0.2">
      <c r="A43" s="196"/>
      <c r="B43" s="98" t="s">
        <v>31</v>
      </c>
      <c r="C43" s="97" t="s">
        <v>55</v>
      </c>
      <c r="D43" s="99">
        <v>1.7</v>
      </c>
      <c r="E43" s="99">
        <v>0.2</v>
      </c>
      <c r="F43" s="99">
        <v>16.399999999999999</v>
      </c>
      <c r="G43" s="99">
        <v>93.6</v>
      </c>
      <c r="H43" s="99">
        <v>11.9</v>
      </c>
      <c r="I43" s="99">
        <v>72.400000000000006</v>
      </c>
      <c r="J43" s="103">
        <v>7</v>
      </c>
      <c r="K43" s="103">
        <v>7</v>
      </c>
      <c r="L43" s="101"/>
      <c r="M43" s="96"/>
    </row>
    <row r="44" spans="1:13" s="287" customFormat="1" ht="12.75" customHeight="1" x14ac:dyDescent="0.2">
      <c r="A44" s="196" t="s">
        <v>195</v>
      </c>
      <c r="B44" s="98" t="s">
        <v>42</v>
      </c>
      <c r="C44" s="97" t="s">
        <v>27</v>
      </c>
      <c r="D44" s="99">
        <v>0.4</v>
      </c>
      <c r="E44" s="99">
        <v>0.3</v>
      </c>
      <c r="F44" s="99">
        <v>6.8</v>
      </c>
      <c r="G44" s="99">
        <v>40.799999999999997</v>
      </c>
      <c r="H44" s="99">
        <v>7</v>
      </c>
      <c r="I44" s="99">
        <v>31</v>
      </c>
      <c r="J44" s="97">
        <v>19</v>
      </c>
      <c r="K44" s="97">
        <v>19</v>
      </c>
      <c r="L44" s="101"/>
      <c r="M44" s="96"/>
    </row>
    <row r="45" spans="1:13" s="287" customFormat="1" ht="12.75" customHeight="1" x14ac:dyDescent="0.2">
      <c r="A45" s="196"/>
      <c r="B45" s="98" t="s">
        <v>30</v>
      </c>
      <c r="C45" s="97" t="s">
        <v>27</v>
      </c>
      <c r="D45" s="99">
        <v>0.6</v>
      </c>
      <c r="E45" s="99">
        <v>0.4</v>
      </c>
      <c r="F45" s="99">
        <v>7.2</v>
      </c>
      <c r="G45" s="99">
        <v>45.9</v>
      </c>
      <c r="H45" s="99">
        <v>7.1</v>
      </c>
      <c r="I45" s="99">
        <v>32.200000000000003</v>
      </c>
      <c r="J45" s="97">
        <v>19</v>
      </c>
      <c r="K45" s="97">
        <v>19</v>
      </c>
      <c r="L45" s="101"/>
      <c r="M45" s="96"/>
    </row>
    <row r="46" spans="1:13" s="287" customFormat="1" ht="12.75" customHeight="1" x14ac:dyDescent="0.2">
      <c r="A46" s="196"/>
      <c r="B46" s="98" t="s">
        <v>31</v>
      </c>
      <c r="C46" s="97" t="s">
        <v>27</v>
      </c>
      <c r="D46" s="99">
        <v>0.6</v>
      </c>
      <c r="E46" s="99">
        <v>0.4</v>
      </c>
      <c r="F46" s="99">
        <v>7.1</v>
      </c>
      <c r="G46" s="99">
        <v>44.2</v>
      </c>
      <c r="H46" s="99">
        <v>7.1</v>
      </c>
      <c r="I46" s="99">
        <v>32.200000000000003</v>
      </c>
      <c r="J46" s="97">
        <v>19</v>
      </c>
      <c r="K46" s="97">
        <v>19</v>
      </c>
      <c r="L46" s="101"/>
      <c r="M46" s="96"/>
    </row>
    <row r="47" spans="1:13" s="287" customFormat="1" ht="12.75" customHeight="1" x14ac:dyDescent="0.2">
      <c r="A47" s="196" t="s">
        <v>196</v>
      </c>
      <c r="B47" s="98" t="s">
        <v>42</v>
      </c>
      <c r="C47" s="97" t="s">
        <v>27</v>
      </c>
      <c r="D47" s="99">
        <v>3.9</v>
      </c>
      <c r="E47" s="99">
        <v>3.5</v>
      </c>
      <c r="F47" s="99">
        <v>27.7</v>
      </c>
      <c r="G47" s="99">
        <v>278.39999999999998</v>
      </c>
      <c r="H47" s="99">
        <v>26.4</v>
      </c>
      <c r="I47" s="99">
        <v>212.5</v>
      </c>
      <c r="J47" s="97">
        <v>5</v>
      </c>
      <c r="K47" s="97">
        <v>5</v>
      </c>
      <c r="L47" s="101"/>
      <c r="M47" s="96"/>
    </row>
    <row r="48" spans="1:13" s="287" customFormat="1" ht="12.75" customHeight="1" x14ac:dyDescent="0.2">
      <c r="A48" s="196"/>
      <c r="B48" s="98" t="s">
        <v>30</v>
      </c>
      <c r="C48" s="97" t="s">
        <v>27</v>
      </c>
      <c r="D48" s="99">
        <v>5.0999999999999996</v>
      </c>
      <c r="E48" s="99">
        <v>3.8</v>
      </c>
      <c r="F48" s="99">
        <v>28.6</v>
      </c>
      <c r="G48" s="99">
        <v>298.60000000000002</v>
      </c>
      <c r="H48" s="99">
        <v>25.9</v>
      </c>
      <c r="I48" s="99">
        <v>201.3</v>
      </c>
      <c r="J48" s="97">
        <v>5</v>
      </c>
      <c r="K48" s="97">
        <v>5</v>
      </c>
      <c r="L48" s="101"/>
      <c r="M48" s="96"/>
    </row>
    <row r="49" spans="1:14" s="287" customFormat="1" ht="12.75" customHeight="1" x14ac:dyDescent="0.2">
      <c r="A49" s="196"/>
      <c r="B49" s="98" t="s">
        <v>31</v>
      </c>
      <c r="C49" s="97" t="s">
        <v>27</v>
      </c>
      <c r="D49" s="99">
        <v>4.8</v>
      </c>
      <c r="E49" s="99">
        <v>3.7</v>
      </c>
      <c r="F49" s="99">
        <v>27.1</v>
      </c>
      <c r="G49" s="99">
        <v>264.8</v>
      </c>
      <c r="H49" s="99">
        <v>25.5</v>
      </c>
      <c r="I49" s="99">
        <v>191.4</v>
      </c>
      <c r="J49" s="97">
        <v>5</v>
      </c>
      <c r="K49" s="97">
        <v>5</v>
      </c>
      <c r="L49" s="101"/>
      <c r="M49" s="96"/>
    </row>
    <row r="50" spans="1:14" s="287" customFormat="1" ht="12.75" customHeight="1" x14ac:dyDescent="0.2">
      <c r="A50" s="196" t="s">
        <v>197</v>
      </c>
      <c r="B50" s="98" t="s">
        <v>42</v>
      </c>
      <c r="C50" s="97" t="s">
        <v>27</v>
      </c>
      <c r="D50" s="99">
        <v>1.7</v>
      </c>
      <c r="E50" s="99">
        <v>1</v>
      </c>
      <c r="F50" s="99">
        <v>36.5</v>
      </c>
      <c r="G50" s="99">
        <v>184.9</v>
      </c>
      <c r="H50" s="99">
        <v>35.9</v>
      </c>
      <c r="I50" s="99">
        <v>202.4</v>
      </c>
      <c r="J50" s="97">
        <v>7</v>
      </c>
      <c r="K50" s="97">
        <v>6</v>
      </c>
      <c r="L50" s="105"/>
      <c r="M50" s="106"/>
      <c r="N50" s="289"/>
    </row>
    <row r="51" spans="1:14" s="287" customFormat="1" ht="12.75" customHeight="1" x14ac:dyDescent="0.2">
      <c r="A51" s="196"/>
      <c r="B51" s="98" t="s">
        <v>30</v>
      </c>
      <c r="C51" s="97" t="s">
        <v>27</v>
      </c>
      <c r="D51" s="99">
        <v>2.6</v>
      </c>
      <c r="E51" s="99">
        <v>1.6</v>
      </c>
      <c r="F51" s="99">
        <v>37.200000000000003</v>
      </c>
      <c r="G51" s="99">
        <v>205.5</v>
      </c>
      <c r="H51" s="99">
        <v>35.799999999999997</v>
      </c>
      <c r="I51" s="99">
        <v>200.9</v>
      </c>
      <c r="J51" s="97">
        <v>7</v>
      </c>
      <c r="K51" s="97">
        <v>6</v>
      </c>
      <c r="L51" s="105"/>
      <c r="M51" s="106"/>
      <c r="N51" s="289"/>
    </row>
    <row r="52" spans="1:14" s="287" customFormat="1" ht="12.75" customHeight="1" x14ac:dyDescent="0.2">
      <c r="A52" s="196"/>
      <c r="B52" s="98" t="s">
        <v>31</v>
      </c>
      <c r="C52" s="97" t="s">
        <v>27</v>
      </c>
      <c r="D52" s="99">
        <v>1.6</v>
      </c>
      <c r="E52" s="99">
        <v>0.8</v>
      </c>
      <c r="F52" s="99">
        <v>36.6</v>
      </c>
      <c r="G52" s="99">
        <v>190.3</v>
      </c>
      <c r="H52" s="99">
        <v>35.700000000000003</v>
      </c>
      <c r="I52" s="99">
        <v>196.3</v>
      </c>
      <c r="J52" s="97">
        <v>7</v>
      </c>
      <c r="K52" s="97">
        <v>6</v>
      </c>
      <c r="L52" s="101"/>
      <c r="M52" s="96"/>
    </row>
    <row r="53" spans="1:14" s="287" customFormat="1" ht="12.75" customHeight="1" x14ac:dyDescent="0.2">
      <c r="A53" s="196" t="s">
        <v>208</v>
      </c>
      <c r="B53" s="98" t="s">
        <v>42</v>
      </c>
      <c r="C53" s="97" t="s">
        <v>78</v>
      </c>
      <c r="D53" s="99">
        <v>0.6</v>
      </c>
      <c r="E53" s="99">
        <v>0.7</v>
      </c>
      <c r="F53" s="99">
        <v>20.7</v>
      </c>
      <c r="G53" s="99">
        <v>94.8</v>
      </c>
      <c r="H53" s="99">
        <v>20.9</v>
      </c>
      <c r="I53" s="99">
        <v>76.5</v>
      </c>
      <c r="J53" s="103">
        <v>2</v>
      </c>
      <c r="K53" s="103">
        <v>2</v>
      </c>
      <c r="L53" s="101"/>
      <c r="M53" s="96"/>
    </row>
    <row r="54" spans="1:14" s="287" customFormat="1" ht="12.75" customHeight="1" x14ac:dyDescent="0.2">
      <c r="A54" s="196"/>
      <c r="B54" s="98" t="s">
        <v>30</v>
      </c>
      <c r="C54" s="97" t="s">
        <v>50</v>
      </c>
      <c r="D54" s="99">
        <v>1</v>
      </c>
      <c r="E54" s="99">
        <v>0.7</v>
      </c>
      <c r="F54" s="99">
        <v>21</v>
      </c>
      <c r="G54" s="99">
        <v>99.3</v>
      </c>
      <c r="H54" s="99">
        <v>20.9</v>
      </c>
      <c r="I54" s="99">
        <v>77.7</v>
      </c>
      <c r="J54" s="103">
        <v>3</v>
      </c>
      <c r="K54" s="103">
        <v>3</v>
      </c>
      <c r="L54" s="101"/>
      <c r="M54" s="96"/>
    </row>
    <row r="55" spans="1:14" s="287" customFormat="1" ht="12.75" customHeight="1" x14ac:dyDescent="0.2">
      <c r="A55" s="196"/>
      <c r="B55" s="98" t="s">
        <v>31</v>
      </c>
      <c r="C55" s="97" t="s">
        <v>199</v>
      </c>
      <c r="D55" s="99">
        <v>1</v>
      </c>
      <c r="E55" s="99">
        <v>0.7</v>
      </c>
      <c r="F55" s="99">
        <v>21</v>
      </c>
      <c r="G55" s="99">
        <v>99.9</v>
      </c>
      <c r="H55" s="99">
        <v>20.9</v>
      </c>
      <c r="I55" s="99">
        <v>77.8</v>
      </c>
      <c r="J55" s="103">
        <v>3</v>
      </c>
      <c r="K55" s="103">
        <v>3</v>
      </c>
      <c r="L55" s="101"/>
      <c r="M55" s="96"/>
    </row>
    <row r="56" spans="1:14" s="287" customFormat="1" ht="12.75" customHeight="1" x14ac:dyDescent="0.2">
      <c r="A56" s="198" t="s">
        <v>209</v>
      </c>
      <c r="B56" s="98" t="s">
        <v>42</v>
      </c>
      <c r="C56" s="98">
        <v>111</v>
      </c>
      <c r="D56" s="110">
        <v>0.06</v>
      </c>
      <c r="E56" s="110">
        <v>0.04</v>
      </c>
      <c r="F56" s="100">
        <v>7.1</v>
      </c>
      <c r="G56" s="100">
        <v>32.700000000000003</v>
      </c>
      <c r="H56" s="100" t="s">
        <v>27</v>
      </c>
      <c r="I56" s="100" t="s">
        <v>27</v>
      </c>
      <c r="J56" s="98">
        <v>18</v>
      </c>
      <c r="K56" s="98" t="s">
        <v>27</v>
      </c>
      <c r="L56" s="101"/>
      <c r="M56" s="96"/>
    </row>
    <row r="57" spans="1:14" s="287" customFormat="1" ht="12.75" customHeight="1" x14ac:dyDescent="0.2">
      <c r="A57" s="198"/>
      <c r="B57" s="98" t="s">
        <v>30</v>
      </c>
      <c r="C57" s="98">
        <v>107</v>
      </c>
      <c r="D57" s="99">
        <v>0.1</v>
      </c>
      <c r="E57" s="111">
        <v>0.04</v>
      </c>
      <c r="F57" s="99">
        <v>7.2</v>
      </c>
      <c r="G57" s="99">
        <v>32.9</v>
      </c>
      <c r="H57" s="99" t="s">
        <v>27</v>
      </c>
      <c r="I57" s="99" t="s">
        <v>27</v>
      </c>
      <c r="J57" s="98">
        <v>18</v>
      </c>
      <c r="K57" s="98" t="s">
        <v>27</v>
      </c>
      <c r="L57" s="101"/>
      <c r="M57" s="96"/>
    </row>
    <row r="58" spans="1:14" s="287" customFormat="1" ht="12.75" customHeight="1" x14ac:dyDescent="0.2">
      <c r="A58" s="198"/>
      <c r="B58" s="98" t="s">
        <v>31</v>
      </c>
      <c r="C58" s="98">
        <v>109</v>
      </c>
      <c r="D58" s="99">
        <v>0.1</v>
      </c>
      <c r="E58" s="111">
        <v>0.05</v>
      </c>
      <c r="F58" s="99">
        <v>7.2</v>
      </c>
      <c r="G58" s="99">
        <v>33</v>
      </c>
      <c r="H58" s="99" t="s">
        <v>27</v>
      </c>
      <c r="I58" s="99" t="s">
        <v>27</v>
      </c>
      <c r="J58" s="98">
        <v>18</v>
      </c>
      <c r="K58" s="98" t="s">
        <v>27</v>
      </c>
      <c r="L58" s="101"/>
      <c r="M58" s="96"/>
    </row>
    <row r="59" spans="1:14" s="287" customFormat="1" ht="12.75" customHeight="1" x14ac:dyDescent="0.2">
      <c r="A59" s="198" t="s">
        <v>210</v>
      </c>
      <c r="B59" s="98" t="s">
        <v>42</v>
      </c>
      <c r="C59" s="97" t="s">
        <v>27</v>
      </c>
      <c r="D59" s="99">
        <v>2.4</v>
      </c>
      <c r="E59" s="99">
        <v>1.1000000000000001</v>
      </c>
      <c r="F59" s="99">
        <v>17</v>
      </c>
      <c r="G59" s="99">
        <v>73.7</v>
      </c>
      <c r="H59" s="99">
        <v>18.899999999999999</v>
      </c>
      <c r="I59" s="99">
        <v>96.7</v>
      </c>
      <c r="J59" s="97">
        <v>7</v>
      </c>
      <c r="K59" s="97">
        <v>7</v>
      </c>
      <c r="L59" s="101"/>
      <c r="M59" s="96"/>
    </row>
    <row r="60" spans="1:14" s="287" customFormat="1" ht="12.75" customHeight="1" x14ac:dyDescent="0.2">
      <c r="A60" s="198"/>
      <c r="B60" s="98" t="s">
        <v>30</v>
      </c>
      <c r="C60" s="97" t="s">
        <v>27</v>
      </c>
      <c r="D60" s="99">
        <v>3.3</v>
      </c>
      <c r="E60" s="99">
        <v>1.2</v>
      </c>
      <c r="F60" s="99">
        <v>17.899999999999999</v>
      </c>
      <c r="G60" s="99">
        <v>88.7</v>
      </c>
      <c r="H60" s="99">
        <v>19.7</v>
      </c>
      <c r="I60" s="99">
        <v>109.6</v>
      </c>
      <c r="J60" s="97">
        <v>7</v>
      </c>
      <c r="K60" s="97">
        <v>7</v>
      </c>
      <c r="L60" s="101"/>
      <c r="M60" s="96"/>
    </row>
    <row r="61" spans="1:14" s="287" customFormat="1" ht="12.75" customHeight="1" x14ac:dyDescent="0.2">
      <c r="A61" s="198"/>
      <c r="B61" s="98" t="s">
        <v>31</v>
      </c>
      <c r="C61" s="97" t="s">
        <v>27</v>
      </c>
      <c r="D61" s="99">
        <v>3.2</v>
      </c>
      <c r="E61" s="99">
        <v>1.3</v>
      </c>
      <c r="F61" s="99">
        <v>17.600000000000001</v>
      </c>
      <c r="G61" s="99">
        <v>84.1</v>
      </c>
      <c r="H61" s="99">
        <v>20</v>
      </c>
      <c r="I61" s="99">
        <v>114.3</v>
      </c>
      <c r="J61" s="97">
        <v>7</v>
      </c>
      <c r="K61" s="97">
        <v>7</v>
      </c>
      <c r="L61" s="101"/>
      <c r="M61" s="96"/>
    </row>
    <row r="62" spans="1:14" s="287" customFormat="1" ht="12.75" customHeight="1" x14ac:dyDescent="0.2">
      <c r="A62" s="199" t="s">
        <v>211</v>
      </c>
      <c r="B62" s="98" t="s">
        <v>42</v>
      </c>
      <c r="C62" s="97" t="s">
        <v>179</v>
      </c>
      <c r="D62" s="111">
        <v>0.04</v>
      </c>
      <c r="E62" s="111">
        <v>0.04</v>
      </c>
      <c r="F62" s="99">
        <v>14</v>
      </c>
      <c r="G62" s="99">
        <v>24.1</v>
      </c>
      <c r="H62" s="99">
        <v>12.2</v>
      </c>
      <c r="I62" s="99">
        <v>27.3</v>
      </c>
      <c r="J62" s="98">
        <v>9</v>
      </c>
      <c r="K62" s="98">
        <v>8</v>
      </c>
      <c r="L62" s="101"/>
      <c r="M62" s="96"/>
    </row>
    <row r="63" spans="1:14" s="287" customFormat="1" ht="12.75" customHeight="1" x14ac:dyDescent="0.2">
      <c r="A63" s="200"/>
      <c r="B63" s="98" t="s">
        <v>30</v>
      </c>
      <c r="C63" s="97" t="s">
        <v>179</v>
      </c>
      <c r="D63" s="111">
        <v>0.05</v>
      </c>
      <c r="E63" s="111">
        <v>0.04</v>
      </c>
      <c r="F63" s="99">
        <v>14</v>
      </c>
      <c r="G63" s="99">
        <v>24.1</v>
      </c>
      <c r="H63" s="99">
        <v>12.2</v>
      </c>
      <c r="I63" s="99">
        <v>27.3</v>
      </c>
      <c r="J63" s="98">
        <v>10</v>
      </c>
      <c r="K63" s="98">
        <v>8</v>
      </c>
      <c r="L63" s="101"/>
      <c r="M63" s="96"/>
    </row>
    <row r="64" spans="1:14" s="287" customFormat="1" ht="12.75" customHeight="1" x14ac:dyDescent="0.2">
      <c r="A64" s="201"/>
      <c r="B64" s="98" t="s">
        <v>31</v>
      </c>
      <c r="C64" s="97" t="s">
        <v>179</v>
      </c>
      <c r="D64" s="111">
        <v>0.04</v>
      </c>
      <c r="E64" s="111">
        <v>0.03</v>
      </c>
      <c r="F64" s="99">
        <v>14</v>
      </c>
      <c r="G64" s="99">
        <v>24.1</v>
      </c>
      <c r="H64" s="99">
        <v>12.2</v>
      </c>
      <c r="I64" s="99">
        <v>27.3</v>
      </c>
      <c r="J64" s="98">
        <v>10</v>
      </c>
      <c r="K64" s="98">
        <v>8</v>
      </c>
      <c r="L64" s="101"/>
      <c r="M64" s="96"/>
    </row>
    <row r="65" spans="1:13" s="287" customFormat="1" ht="12.75" customHeight="1" x14ac:dyDescent="0.2">
      <c r="A65" s="196" t="s">
        <v>212</v>
      </c>
      <c r="B65" s="98" t="s">
        <v>42</v>
      </c>
      <c r="C65" s="97" t="s">
        <v>50</v>
      </c>
      <c r="D65" s="99">
        <v>2.1</v>
      </c>
      <c r="E65" s="99">
        <v>0.2</v>
      </c>
      <c r="F65" s="99">
        <v>25.8</v>
      </c>
      <c r="G65" s="99">
        <v>205.1</v>
      </c>
      <c r="H65" s="99">
        <v>21.3</v>
      </c>
      <c r="I65" s="99">
        <v>109.9</v>
      </c>
      <c r="J65" s="103">
        <v>3</v>
      </c>
      <c r="K65" s="97">
        <v>3</v>
      </c>
      <c r="L65" s="101"/>
      <c r="M65" s="96"/>
    </row>
    <row r="66" spans="1:13" s="287" customFormat="1" ht="12.75" customHeight="1" x14ac:dyDescent="0.2">
      <c r="A66" s="196"/>
      <c r="B66" s="98" t="s">
        <v>30</v>
      </c>
      <c r="C66" s="97" t="s">
        <v>43</v>
      </c>
      <c r="D66" s="99">
        <v>4.2</v>
      </c>
      <c r="E66" s="99">
        <v>0.2</v>
      </c>
      <c r="F66" s="99">
        <v>28.9</v>
      </c>
      <c r="G66" s="99">
        <v>263</v>
      </c>
      <c r="H66" s="99">
        <v>21.4</v>
      </c>
      <c r="I66" s="99">
        <v>111.2</v>
      </c>
      <c r="J66" s="103">
        <v>3</v>
      </c>
      <c r="K66" s="97">
        <v>3</v>
      </c>
      <c r="L66" s="101"/>
      <c r="M66" s="96"/>
    </row>
    <row r="67" spans="1:13" s="287" customFormat="1" ht="12.75" customHeight="1" x14ac:dyDescent="0.2">
      <c r="A67" s="196"/>
      <c r="B67" s="98" t="s">
        <v>31</v>
      </c>
      <c r="C67" s="97" t="s">
        <v>200</v>
      </c>
      <c r="D67" s="99">
        <v>3.6</v>
      </c>
      <c r="E67" s="99">
        <v>0.2</v>
      </c>
      <c r="F67" s="99">
        <v>32.4</v>
      </c>
      <c r="G67" s="99">
        <v>338</v>
      </c>
      <c r="H67" s="99">
        <v>21.3</v>
      </c>
      <c r="I67" s="99">
        <v>110</v>
      </c>
      <c r="J67" s="103">
        <v>3</v>
      </c>
      <c r="K67" s="97">
        <v>3</v>
      </c>
      <c r="L67" s="101"/>
      <c r="M67" s="96"/>
    </row>
    <row r="68" spans="1:13" s="287" customFormat="1" ht="12.75" customHeight="1" x14ac:dyDescent="0.2">
      <c r="A68" s="202" t="s">
        <v>213</v>
      </c>
      <c r="B68" s="98" t="s">
        <v>42</v>
      </c>
      <c r="C68" s="98" t="s">
        <v>43</v>
      </c>
      <c r="D68" s="99">
        <v>2.6</v>
      </c>
      <c r="E68" s="99">
        <v>2</v>
      </c>
      <c r="F68" s="99">
        <v>20.100000000000001</v>
      </c>
      <c r="G68" s="99">
        <v>105.4</v>
      </c>
      <c r="H68" s="99">
        <v>22.7</v>
      </c>
      <c r="I68" s="99">
        <v>146.1</v>
      </c>
      <c r="J68" s="97">
        <v>9</v>
      </c>
      <c r="K68" s="104">
        <v>3</v>
      </c>
      <c r="L68" s="101"/>
      <c r="M68" s="96"/>
    </row>
    <row r="69" spans="1:13" s="287" customFormat="1" ht="12.75" customHeight="1" x14ac:dyDescent="0.2">
      <c r="A69" s="203"/>
      <c r="B69" s="98" t="s">
        <v>30</v>
      </c>
      <c r="C69" s="98" t="s">
        <v>51</v>
      </c>
      <c r="D69" s="99">
        <v>5.5</v>
      </c>
      <c r="E69" s="99">
        <v>2.2000000000000002</v>
      </c>
      <c r="F69" s="99">
        <v>22.6</v>
      </c>
      <c r="G69" s="99">
        <v>169.9</v>
      </c>
      <c r="H69" s="99">
        <v>27.7</v>
      </c>
      <c r="I69" s="99">
        <v>258.5</v>
      </c>
      <c r="J69" s="97">
        <v>10</v>
      </c>
      <c r="K69" s="104">
        <v>4</v>
      </c>
      <c r="L69" s="101"/>
      <c r="M69" s="96"/>
    </row>
    <row r="70" spans="1:13" s="287" customFormat="1" ht="12.75" customHeight="1" x14ac:dyDescent="0.2">
      <c r="A70" s="204"/>
      <c r="B70" s="98" t="s">
        <v>31</v>
      </c>
      <c r="C70" s="98" t="s">
        <v>45</v>
      </c>
      <c r="D70" s="99">
        <v>5</v>
      </c>
      <c r="E70" s="99">
        <v>2.2999999999999998</v>
      </c>
      <c r="F70" s="99">
        <v>22.1</v>
      </c>
      <c r="G70" s="99">
        <v>157.1</v>
      </c>
      <c r="H70" s="99">
        <v>27</v>
      </c>
      <c r="I70" s="99">
        <v>244</v>
      </c>
      <c r="J70" s="97">
        <v>10</v>
      </c>
      <c r="K70" s="104">
        <v>4</v>
      </c>
      <c r="L70" s="101"/>
      <c r="M70" s="96"/>
    </row>
    <row r="71" spans="1:13" s="287" customFormat="1" ht="12.75" customHeight="1" x14ac:dyDescent="0.2">
      <c r="A71" s="202" t="s">
        <v>214</v>
      </c>
      <c r="B71" s="98" t="s">
        <v>42</v>
      </c>
      <c r="C71" s="98" t="s">
        <v>44</v>
      </c>
      <c r="D71" s="99">
        <v>7.4</v>
      </c>
      <c r="E71" s="99">
        <v>4.7</v>
      </c>
      <c r="F71" s="99">
        <v>30.3</v>
      </c>
      <c r="G71" s="99">
        <v>228.4</v>
      </c>
      <c r="H71" s="99">
        <v>31.2</v>
      </c>
      <c r="I71" s="99">
        <v>251.7</v>
      </c>
      <c r="J71" s="98">
        <v>8</v>
      </c>
      <c r="K71" s="98">
        <v>10</v>
      </c>
      <c r="L71" s="101"/>
      <c r="M71" s="96"/>
    </row>
    <row r="72" spans="1:13" s="287" customFormat="1" ht="12.75" customHeight="1" x14ac:dyDescent="0.2">
      <c r="A72" s="205"/>
      <c r="B72" s="98" t="s">
        <v>30</v>
      </c>
      <c r="C72" s="98" t="s">
        <v>179</v>
      </c>
      <c r="D72" s="99">
        <v>9.6</v>
      </c>
      <c r="E72" s="99">
        <v>5.2</v>
      </c>
      <c r="F72" s="99">
        <v>33.200000000000003</v>
      </c>
      <c r="G72" s="99">
        <v>302.60000000000002</v>
      </c>
      <c r="H72" s="99">
        <v>36.4</v>
      </c>
      <c r="I72" s="99">
        <v>380</v>
      </c>
      <c r="J72" s="98">
        <v>10</v>
      </c>
      <c r="K72" s="98">
        <v>12</v>
      </c>
      <c r="L72" s="101"/>
      <c r="M72" s="96"/>
    </row>
    <row r="73" spans="1:13" s="287" customFormat="1" ht="12.75" customHeight="1" x14ac:dyDescent="0.2">
      <c r="A73" s="206"/>
      <c r="B73" s="98" t="s">
        <v>31</v>
      </c>
      <c r="C73" s="98" t="s">
        <v>61</v>
      </c>
      <c r="D73" s="99">
        <v>9.4</v>
      </c>
      <c r="E73" s="99">
        <v>5.3</v>
      </c>
      <c r="F73" s="99">
        <v>33.200000000000003</v>
      </c>
      <c r="G73" s="99">
        <v>301.89999999999998</v>
      </c>
      <c r="H73" s="99">
        <v>35.799999999999997</v>
      </c>
      <c r="I73" s="99">
        <v>365.1</v>
      </c>
      <c r="J73" s="98">
        <v>8</v>
      </c>
      <c r="K73" s="98">
        <v>11</v>
      </c>
      <c r="L73" s="101"/>
      <c r="M73" s="96"/>
    </row>
    <row r="74" spans="1:13" s="287" customFormat="1" ht="12.75" customHeight="1" x14ac:dyDescent="0.2">
      <c r="A74" s="196" t="s">
        <v>215</v>
      </c>
      <c r="B74" s="98" t="s">
        <v>42</v>
      </c>
      <c r="C74" s="97" t="s">
        <v>201</v>
      </c>
      <c r="D74" s="99">
        <v>24.8</v>
      </c>
      <c r="E74" s="99">
        <v>23.5</v>
      </c>
      <c r="F74" s="99">
        <v>67.7</v>
      </c>
      <c r="G74" s="99">
        <v>526</v>
      </c>
      <c r="H74" s="99">
        <v>67.400000000000006</v>
      </c>
      <c r="I74" s="99">
        <v>583.20000000000005</v>
      </c>
      <c r="J74" s="97">
        <v>9</v>
      </c>
      <c r="K74" s="97">
        <v>9</v>
      </c>
      <c r="L74" s="101"/>
      <c r="M74" s="96"/>
    </row>
    <row r="75" spans="1:13" s="287" customFormat="1" ht="12.75" customHeight="1" x14ac:dyDescent="0.2">
      <c r="A75" s="197"/>
      <c r="B75" s="98" t="s">
        <v>30</v>
      </c>
      <c r="C75" s="97" t="s">
        <v>62</v>
      </c>
      <c r="D75" s="99">
        <v>27.4</v>
      </c>
      <c r="E75" s="99">
        <v>23.3</v>
      </c>
      <c r="F75" s="99">
        <v>73.8</v>
      </c>
      <c r="G75" s="99">
        <v>727.7</v>
      </c>
      <c r="H75" s="99">
        <v>79.2</v>
      </c>
      <c r="I75" s="99">
        <v>927.8</v>
      </c>
      <c r="J75" s="97">
        <v>10</v>
      </c>
      <c r="K75" s="97">
        <v>10</v>
      </c>
      <c r="L75" s="101"/>
      <c r="M75" s="96"/>
    </row>
    <row r="76" spans="1:13" s="287" customFormat="1" ht="12.75" customHeight="1" x14ac:dyDescent="0.2">
      <c r="A76" s="197"/>
      <c r="B76" s="98" t="s">
        <v>31</v>
      </c>
      <c r="C76" s="97" t="s">
        <v>198</v>
      </c>
      <c r="D76" s="99">
        <v>27.8</v>
      </c>
      <c r="E76" s="99">
        <v>22.9</v>
      </c>
      <c r="F76" s="99">
        <v>70.7</v>
      </c>
      <c r="G76" s="99">
        <v>626.20000000000005</v>
      </c>
      <c r="H76" s="99">
        <v>70.7</v>
      </c>
      <c r="I76" s="99">
        <v>679.8</v>
      </c>
      <c r="J76" s="97">
        <v>10</v>
      </c>
      <c r="K76" s="97">
        <v>10</v>
      </c>
      <c r="L76" s="101"/>
      <c r="M76" s="96"/>
    </row>
    <row r="77" spans="1:13" s="287" customFormat="1" ht="12.75" customHeight="1" x14ac:dyDescent="0.2">
      <c r="A77" s="196" t="s">
        <v>216</v>
      </c>
      <c r="B77" s="98" t="s">
        <v>42</v>
      </c>
      <c r="C77" s="97" t="s">
        <v>44</v>
      </c>
      <c r="D77" s="99">
        <v>2.4</v>
      </c>
      <c r="E77" s="99">
        <v>1.4</v>
      </c>
      <c r="F77" s="99">
        <v>31.8</v>
      </c>
      <c r="G77" s="99">
        <v>63.4</v>
      </c>
      <c r="H77" s="99">
        <v>31.9</v>
      </c>
      <c r="I77" s="99">
        <v>68</v>
      </c>
      <c r="J77" s="97">
        <v>7</v>
      </c>
      <c r="K77" s="97">
        <v>8</v>
      </c>
      <c r="L77" s="101"/>
      <c r="M77" s="96"/>
    </row>
    <row r="78" spans="1:13" s="287" customFormat="1" ht="12.75" customHeight="1" x14ac:dyDescent="0.2">
      <c r="A78" s="197"/>
      <c r="B78" s="98" t="s">
        <v>30</v>
      </c>
      <c r="C78" s="97" t="s">
        <v>44</v>
      </c>
      <c r="D78" s="99">
        <v>4.3</v>
      </c>
      <c r="E78" s="99">
        <v>1.4</v>
      </c>
      <c r="F78" s="99">
        <v>32</v>
      </c>
      <c r="G78" s="99">
        <v>69.400000000000006</v>
      </c>
      <c r="H78" s="99">
        <v>32.200000000000003</v>
      </c>
      <c r="I78" s="99">
        <v>87.5</v>
      </c>
      <c r="J78" s="97">
        <v>7</v>
      </c>
      <c r="K78" s="97">
        <v>8</v>
      </c>
      <c r="L78" s="101"/>
      <c r="M78" s="96"/>
    </row>
    <row r="79" spans="1:13" s="287" customFormat="1" ht="12.75" customHeight="1" x14ac:dyDescent="0.2">
      <c r="A79" s="197"/>
      <c r="B79" s="98" t="s">
        <v>31</v>
      </c>
      <c r="C79" s="97" t="s">
        <v>61</v>
      </c>
      <c r="D79" s="99">
        <v>4.8</v>
      </c>
      <c r="E79" s="99">
        <v>1.3</v>
      </c>
      <c r="F79" s="99">
        <v>32</v>
      </c>
      <c r="G79" s="99">
        <v>68.400000000000006</v>
      </c>
      <c r="H79" s="99">
        <v>32.700000000000003</v>
      </c>
      <c r="I79" s="99">
        <v>96.7</v>
      </c>
      <c r="J79" s="97">
        <v>7</v>
      </c>
      <c r="K79" s="97">
        <v>8</v>
      </c>
      <c r="L79" s="101"/>
      <c r="M79" s="96"/>
    </row>
    <row r="80" spans="1:13" s="287" customFormat="1" x14ac:dyDescent="0.2">
      <c r="A80" s="290"/>
      <c r="B80" s="96"/>
    </row>
    <row r="81" spans="1:2" s="287" customFormat="1" x14ac:dyDescent="0.2">
      <c r="A81" s="290"/>
      <c r="B81" s="96"/>
    </row>
    <row r="82" spans="1:2" s="287" customFormat="1" x14ac:dyDescent="0.2">
      <c r="A82" s="290"/>
      <c r="B82" s="96"/>
    </row>
    <row r="83" spans="1:2" s="287" customFormat="1" x14ac:dyDescent="0.2">
      <c r="A83" s="290"/>
      <c r="B83" s="96"/>
    </row>
    <row r="84" spans="1:2" s="287" customFormat="1" x14ac:dyDescent="0.2">
      <c r="A84" s="290"/>
      <c r="B84" s="96"/>
    </row>
    <row r="85" spans="1:2" s="287" customFormat="1" x14ac:dyDescent="0.2">
      <c r="A85" s="290"/>
      <c r="B85" s="96"/>
    </row>
    <row r="86" spans="1:2" s="287" customFormat="1" x14ac:dyDescent="0.2">
      <c r="A86" s="290"/>
      <c r="B86" s="96"/>
    </row>
    <row r="87" spans="1:2" s="287" customFormat="1" x14ac:dyDescent="0.2">
      <c r="A87" s="290"/>
      <c r="B87" s="96"/>
    </row>
    <row r="88" spans="1:2" s="287" customFormat="1" x14ac:dyDescent="0.2">
      <c r="A88" s="290"/>
      <c r="B88" s="96"/>
    </row>
    <row r="89" spans="1:2" s="287" customFormat="1" x14ac:dyDescent="0.2">
      <c r="A89" s="290"/>
      <c r="B89" s="96"/>
    </row>
    <row r="90" spans="1:2" s="287" customFormat="1" x14ac:dyDescent="0.2">
      <c r="A90" s="290"/>
      <c r="B90" s="96"/>
    </row>
    <row r="91" spans="1:2" s="287" customFormat="1" x14ac:dyDescent="0.2">
      <c r="A91" s="290"/>
      <c r="B91" s="96"/>
    </row>
    <row r="92" spans="1:2" s="287" customFormat="1" x14ac:dyDescent="0.2">
      <c r="A92" s="290"/>
      <c r="B92" s="96"/>
    </row>
    <row r="93" spans="1:2" s="287" customFormat="1" x14ac:dyDescent="0.2">
      <c r="A93" s="290"/>
      <c r="B93" s="96"/>
    </row>
    <row r="94" spans="1:2" s="287" customFormat="1" x14ac:dyDescent="0.2">
      <c r="A94" s="290"/>
      <c r="B94" s="96"/>
    </row>
    <row r="95" spans="1:2" s="287" customFormat="1" x14ac:dyDescent="0.2">
      <c r="A95" s="290"/>
      <c r="B95" s="96"/>
    </row>
    <row r="96" spans="1:2" s="287" customFormat="1" x14ac:dyDescent="0.2">
      <c r="A96" s="290"/>
      <c r="B96" s="96"/>
    </row>
    <row r="97" spans="1:2" s="287" customFormat="1" x14ac:dyDescent="0.2">
      <c r="A97" s="290"/>
      <c r="B97" s="96"/>
    </row>
    <row r="98" spans="1:2" s="287" customFormat="1" x14ac:dyDescent="0.2">
      <c r="A98" s="290"/>
      <c r="B98" s="96"/>
    </row>
    <row r="99" spans="1:2" s="287" customFormat="1" x14ac:dyDescent="0.2">
      <c r="A99" s="290"/>
      <c r="B99" s="96"/>
    </row>
    <row r="100" spans="1:2" s="287" customFormat="1" x14ac:dyDescent="0.2">
      <c r="A100" s="290"/>
      <c r="B100" s="96"/>
    </row>
    <row r="101" spans="1:2" s="287" customFormat="1" x14ac:dyDescent="0.2">
      <c r="A101" s="290"/>
      <c r="B101" s="96"/>
    </row>
    <row r="102" spans="1:2" s="287" customFormat="1" x14ac:dyDescent="0.2">
      <c r="A102" s="290"/>
      <c r="B102" s="96"/>
    </row>
    <row r="103" spans="1:2" s="287" customFormat="1" x14ac:dyDescent="0.2">
      <c r="A103" s="290"/>
      <c r="B103" s="96"/>
    </row>
    <row r="104" spans="1:2" s="287" customFormat="1" x14ac:dyDescent="0.2">
      <c r="A104" s="290"/>
      <c r="B104" s="96"/>
    </row>
    <row r="105" spans="1:2" s="287" customFormat="1" x14ac:dyDescent="0.2">
      <c r="A105" s="290"/>
      <c r="B105" s="96"/>
    </row>
    <row r="106" spans="1:2" s="287" customFormat="1" x14ac:dyDescent="0.2">
      <c r="A106" s="290"/>
      <c r="B106" s="96"/>
    </row>
    <row r="107" spans="1:2" s="287" customFormat="1" x14ac:dyDescent="0.2">
      <c r="A107" s="290"/>
      <c r="B107" s="96"/>
    </row>
    <row r="108" spans="1:2" s="287" customFormat="1" x14ac:dyDescent="0.2">
      <c r="A108" s="290"/>
      <c r="B108" s="96"/>
    </row>
    <row r="109" spans="1:2" s="287" customFormat="1" x14ac:dyDescent="0.2">
      <c r="A109" s="290"/>
      <c r="B109" s="96"/>
    </row>
    <row r="110" spans="1:2" s="287" customFormat="1" x14ac:dyDescent="0.2">
      <c r="A110" s="290"/>
      <c r="B110" s="96"/>
    </row>
    <row r="111" spans="1:2" s="287" customFormat="1" x14ac:dyDescent="0.2">
      <c r="A111" s="290"/>
      <c r="B111" s="96"/>
    </row>
    <row r="112" spans="1:2" s="287" customFormat="1" x14ac:dyDescent="0.2">
      <c r="A112" s="290"/>
      <c r="B112" s="96"/>
    </row>
    <row r="113" spans="1:2" s="287" customFormat="1" x14ac:dyDescent="0.2">
      <c r="A113" s="290"/>
      <c r="B113" s="96"/>
    </row>
    <row r="114" spans="1:2" s="287" customFormat="1" x14ac:dyDescent="0.2">
      <c r="A114" s="290"/>
      <c r="B114" s="96"/>
    </row>
    <row r="115" spans="1:2" s="287" customFormat="1" x14ac:dyDescent="0.2">
      <c r="A115" s="290"/>
      <c r="B115" s="96"/>
    </row>
    <row r="116" spans="1:2" s="287" customFormat="1" x14ac:dyDescent="0.2">
      <c r="A116" s="290"/>
      <c r="B116" s="96"/>
    </row>
    <row r="117" spans="1:2" s="287" customFormat="1" x14ac:dyDescent="0.2">
      <c r="A117" s="290"/>
      <c r="B117" s="96"/>
    </row>
    <row r="118" spans="1:2" s="287" customFormat="1" x14ac:dyDescent="0.2">
      <c r="A118" s="290"/>
      <c r="B118" s="96"/>
    </row>
    <row r="119" spans="1:2" s="287" customFormat="1" x14ac:dyDescent="0.2">
      <c r="A119" s="290"/>
      <c r="B119" s="96"/>
    </row>
    <row r="120" spans="1:2" s="287" customFormat="1" x14ac:dyDescent="0.2">
      <c r="A120" s="290"/>
      <c r="B120" s="96"/>
    </row>
    <row r="121" spans="1:2" s="287" customFormat="1" x14ac:dyDescent="0.2">
      <c r="A121" s="290"/>
      <c r="B121" s="96"/>
    </row>
    <row r="122" spans="1:2" s="287" customFormat="1" x14ac:dyDescent="0.2">
      <c r="A122" s="290"/>
      <c r="B122" s="96"/>
    </row>
    <row r="123" spans="1:2" s="287" customFormat="1" x14ac:dyDescent="0.2">
      <c r="A123" s="290"/>
      <c r="B123" s="96"/>
    </row>
    <row r="124" spans="1:2" s="287" customFormat="1" x14ac:dyDescent="0.2">
      <c r="A124" s="290"/>
      <c r="B124" s="96"/>
    </row>
    <row r="125" spans="1:2" s="287" customFormat="1" x14ac:dyDescent="0.2">
      <c r="A125" s="290"/>
      <c r="B125" s="96"/>
    </row>
    <row r="126" spans="1:2" s="287" customFormat="1" x14ac:dyDescent="0.2">
      <c r="A126" s="290"/>
      <c r="B126" s="96"/>
    </row>
    <row r="127" spans="1:2" s="287" customFormat="1" x14ac:dyDescent="0.2">
      <c r="A127" s="290"/>
      <c r="B127" s="96"/>
    </row>
    <row r="128" spans="1:2" s="287" customFormat="1" x14ac:dyDescent="0.2">
      <c r="A128" s="290"/>
      <c r="B128" s="96"/>
    </row>
    <row r="129" spans="1:2" s="287" customFormat="1" x14ac:dyDescent="0.2">
      <c r="A129" s="290"/>
      <c r="B129" s="96"/>
    </row>
    <row r="130" spans="1:2" s="287" customFormat="1" x14ac:dyDescent="0.2">
      <c r="A130" s="290"/>
      <c r="B130" s="96"/>
    </row>
    <row r="131" spans="1:2" s="287" customFormat="1" x14ac:dyDescent="0.2">
      <c r="A131" s="290"/>
      <c r="B131" s="96"/>
    </row>
    <row r="132" spans="1:2" s="287" customFormat="1" x14ac:dyDescent="0.2">
      <c r="A132" s="290"/>
      <c r="B132" s="96"/>
    </row>
    <row r="133" spans="1:2" s="287" customFormat="1" x14ac:dyDescent="0.2">
      <c r="A133" s="290"/>
      <c r="B133" s="96"/>
    </row>
    <row r="134" spans="1:2" s="287" customFormat="1" x14ac:dyDescent="0.2">
      <c r="A134" s="290"/>
      <c r="B134" s="96"/>
    </row>
    <row r="135" spans="1:2" s="287" customFormat="1" x14ac:dyDescent="0.2">
      <c r="A135" s="290"/>
      <c r="B135" s="96"/>
    </row>
    <row r="136" spans="1:2" s="287" customFormat="1" x14ac:dyDescent="0.2">
      <c r="A136" s="290"/>
      <c r="B136" s="96"/>
    </row>
    <row r="137" spans="1:2" s="287" customFormat="1" x14ac:dyDescent="0.2">
      <c r="A137" s="290"/>
      <c r="B137" s="96"/>
    </row>
    <row r="138" spans="1:2" s="287" customFormat="1" x14ac:dyDescent="0.2">
      <c r="A138" s="290"/>
      <c r="B138" s="96"/>
    </row>
    <row r="139" spans="1:2" s="287" customFormat="1" x14ac:dyDescent="0.2">
      <c r="A139" s="290"/>
      <c r="B139" s="96"/>
    </row>
    <row r="140" spans="1:2" s="287" customFormat="1" x14ac:dyDescent="0.2">
      <c r="A140" s="290"/>
      <c r="B140" s="96"/>
    </row>
    <row r="141" spans="1:2" s="287" customFormat="1" x14ac:dyDescent="0.2">
      <c r="A141" s="290"/>
      <c r="B141" s="96"/>
    </row>
    <row r="142" spans="1:2" s="287" customFormat="1" x14ac:dyDescent="0.2">
      <c r="A142" s="290"/>
      <c r="B142" s="96"/>
    </row>
    <row r="143" spans="1:2" s="287" customFormat="1" x14ac:dyDescent="0.2">
      <c r="A143" s="290"/>
      <c r="B143" s="96"/>
    </row>
    <row r="144" spans="1:2" s="287" customFormat="1" x14ac:dyDescent="0.2">
      <c r="A144" s="290"/>
      <c r="B144" s="96"/>
    </row>
    <row r="145" spans="1:2" s="287" customFormat="1" x14ac:dyDescent="0.2">
      <c r="A145" s="290"/>
      <c r="B145" s="96"/>
    </row>
    <row r="146" spans="1:2" s="287" customFormat="1" x14ac:dyDescent="0.2">
      <c r="A146" s="290"/>
      <c r="B146" s="96"/>
    </row>
    <row r="147" spans="1:2" s="287" customFormat="1" x14ac:dyDescent="0.2">
      <c r="A147" s="290"/>
      <c r="B147" s="96"/>
    </row>
    <row r="148" spans="1:2" s="287" customFormat="1" x14ac:dyDescent="0.2">
      <c r="A148" s="290"/>
      <c r="B148" s="96"/>
    </row>
    <row r="149" spans="1:2" s="287" customFormat="1" x14ac:dyDescent="0.2">
      <c r="A149" s="290"/>
      <c r="B149" s="96"/>
    </row>
    <row r="150" spans="1:2" s="287" customFormat="1" x14ac:dyDescent="0.2">
      <c r="A150" s="290"/>
      <c r="B150" s="96"/>
    </row>
    <row r="151" spans="1:2" s="287" customFormat="1" x14ac:dyDescent="0.2">
      <c r="A151" s="290"/>
      <c r="B151" s="96"/>
    </row>
    <row r="152" spans="1:2" s="287" customFormat="1" x14ac:dyDescent="0.2">
      <c r="A152" s="290"/>
      <c r="B152" s="96"/>
    </row>
    <row r="153" spans="1:2" s="287" customFormat="1" x14ac:dyDescent="0.2">
      <c r="A153" s="290"/>
      <c r="B153" s="96"/>
    </row>
    <row r="154" spans="1:2" s="287" customFormat="1" x14ac:dyDescent="0.2">
      <c r="A154" s="290"/>
      <c r="B154" s="96"/>
    </row>
    <row r="155" spans="1:2" s="287" customFormat="1" x14ac:dyDescent="0.2">
      <c r="A155" s="290"/>
      <c r="B155" s="96"/>
    </row>
    <row r="156" spans="1:2" s="287" customFormat="1" x14ac:dyDescent="0.2">
      <c r="A156" s="290"/>
      <c r="B156" s="96"/>
    </row>
    <row r="157" spans="1:2" s="287" customFormat="1" x14ac:dyDescent="0.2">
      <c r="A157" s="290"/>
      <c r="B157" s="96"/>
    </row>
    <row r="158" spans="1:2" s="287" customFormat="1" x14ac:dyDescent="0.2">
      <c r="A158" s="290"/>
      <c r="B158" s="96"/>
    </row>
    <row r="159" spans="1:2" s="287" customFormat="1" x14ac:dyDescent="0.2">
      <c r="A159" s="290"/>
      <c r="B159" s="96"/>
    </row>
    <row r="160" spans="1:2" s="287" customFormat="1" x14ac:dyDescent="0.2">
      <c r="A160" s="290"/>
      <c r="B160" s="96"/>
    </row>
    <row r="161" spans="1:2" s="287" customFormat="1" x14ac:dyDescent="0.2">
      <c r="A161" s="290"/>
      <c r="B161" s="96"/>
    </row>
    <row r="162" spans="1:2" s="287" customFormat="1" x14ac:dyDescent="0.2">
      <c r="A162" s="290"/>
      <c r="B162" s="96"/>
    </row>
    <row r="163" spans="1:2" s="287" customFormat="1" x14ac:dyDescent="0.2">
      <c r="A163" s="290"/>
      <c r="B163" s="96"/>
    </row>
    <row r="164" spans="1:2" s="287" customFormat="1" x14ac:dyDescent="0.2">
      <c r="A164" s="290"/>
      <c r="B164" s="96"/>
    </row>
    <row r="165" spans="1:2" s="287" customFormat="1" x14ac:dyDescent="0.2">
      <c r="A165" s="290"/>
      <c r="B165" s="96"/>
    </row>
    <row r="166" spans="1:2" s="287" customFormat="1" x14ac:dyDescent="0.2">
      <c r="A166" s="290"/>
      <c r="B166" s="96"/>
    </row>
    <row r="167" spans="1:2" s="287" customFormat="1" x14ac:dyDescent="0.2">
      <c r="A167" s="290"/>
      <c r="B167" s="96"/>
    </row>
    <row r="168" spans="1:2" s="287" customFormat="1" x14ac:dyDescent="0.2">
      <c r="A168" s="290"/>
      <c r="B168" s="96"/>
    </row>
    <row r="169" spans="1:2" s="287" customFormat="1" x14ac:dyDescent="0.2">
      <c r="A169" s="290"/>
      <c r="B169" s="96"/>
    </row>
    <row r="170" spans="1:2" s="287" customFormat="1" x14ac:dyDescent="0.2">
      <c r="A170" s="290"/>
      <c r="B170" s="96"/>
    </row>
    <row r="171" spans="1:2" s="287" customFormat="1" x14ac:dyDescent="0.2">
      <c r="A171" s="290"/>
      <c r="B171" s="96"/>
    </row>
    <row r="172" spans="1:2" s="287" customFormat="1" x14ac:dyDescent="0.2">
      <c r="A172" s="290"/>
      <c r="B172" s="96"/>
    </row>
    <row r="173" spans="1:2" s="287" customFormat="1" x14ac:dyDescent="0.2">
      <c r="A173" s="290"/>
      <c r="B173" s="96"/>
    </row>
    <row r="174" spans="1:2" s="287" customFormat="1" x14ac:dyDescent="0.2">
      <c r="A174" s="290"/>
      <c r="B174" s="96"/>
    </row>
    <row r="175" spans="1:2" s="287" customFormat="1" x14ac:dyDescent="0.2">
      <c r="A175" s="290"/>
      <c r="B175" s="96"/>
    </row>
    <row r="176" spans="1:2" s="287" customFormat="1" x14ac:dyDescent="0.2">
      <c r="A176" s="290"/>
      <c r="B176" s="96"/>
    </row>
    <row r="177" spans="1:2" s="287" customFormat="1" x14ac:dyDescent="0.2">
      <c r="A177" s="290"/>
      <c r="B177" s="96"/>
    </row>
    <row r="178" spans="1:2" s="287" customFormat="1" x14ac:dyDescent="0.2">
      <c r="A178" s="290"/>
      <c r="B178" s="96"/>
    </row>
    <row r="179" spans="1:2" s="287" customFormat="1" x14ac:dyDescent="0.2">
      <c r="A179" s="290"/>
      <c r="B179" s="96"/>
    </row>
    <row r="180" spans="1:2" s="287" customFormat="1" x14ac:dyDescent="0.2">
      <c r="A180" s="290"/>
      <c r="B180" s="96"/>
    </row>
    <row r="181" spans="1:2" s="287" customFormat="1" x14ac:dyDescent="0.2">
      <c r="A181" s="290"/>
      <c r="B181" s="96"/>
    </row>
    <row r="182" spans="1:2" s="287" customFormat="1" x14ac:dyDescent="0.2">
      <c r="A182" s="290"/>
      <c r="B182" s="96"/>
    </row>
    <row r="183" spans="1:2" s="287" customFormat="1" x14ac:dyDescent="0.2">
      <c r="A183" s="290"/>
      <c r="B183" s="96"/>
    </row>
    <row r="184" spans="1:2" s="287" customFormat="1" x14ac:dyDescent="0.2">
      <c r="A184" s="290"/>
      <c r="B184" s="96"/>
    </row>
    <row r="185" spans="1:2" s="287" customFormat="1" x14ac:dyDescent="0.2">
      <c r="A185" s="290"/>
      <c r="B185" s="96"/>
    </row>
    <row r="186" spans="1:2" s="287" customFormat="1" x14ac:dyDescent="0.2">
      <c r="A186" s="290"/>
      <c r="B186" s="96"/>
    </row>
    <row r="187" spans="1:2" s="287" customFormat="1" x14ac:dyDescent="0.2">
      <c r="A187" s="290"/>
      <c r="B187" s="96"/>
    </row>
    <row r="188" spans="1:2" s="287" customFormat="1" x14ac:dyDescent="0.2">
      <c r="A188" s="290"/>
      <c r="B188" s="96"/>
    </row>
    <row r="189" spans="1:2" s="287" customFormat="1" x14ac:dyDescent="0.2">
      <c r="A189" s="290"/>
      <c r="B189" s="96"/>
    </row>
    <row r="190" spans="1:2" s="287" customFormat="1" x14ac:dyDescent="0.2">
      <c r="A190" s="290"/>
      <c r="B190" s="96"/>
    </row>
    <row r="191" spans="1:2" s="287" customFormat="1" x14ac:dyDescent="0.2">
      <c r="A191" s="290"/>
      <c r="B191" s="96"/>
    </row>
    <row r="192" spans="1:2" s="287" customFormat="1" x14ac:dyDescent="0.2">
      <c r="A192" s="290"/>
      <c r="B192" s="96"/>
    </row>
    <row r="193" spans="1:2" s="287" customFormat="1" x14ac:dyDescent="0.2">
      <c r="A193" s="290"/>
      <c r="B193" s="96"/>
    </row>
    <row r="194" spans="1:2" s="287" customFormat="1" x14ac:dyDescent="0.2">
      <c r="A194" s="290"/>
      <c r="B194" s="96"/>
    </row>
    <row r="195" spans="1:2" s="287" customFormat="1" x14ac:dyDescent="0.2">
      <c r="A195" s="290"/>
      <c r="B195" s="96"/>
    </row>
    <row r="196" spans="1:2" s="287" customFormat="1" x14ac:dyDescent="0.2">
      <c r="A196" s="290"/>
      <c r="B196" s="96"/>
    </row>
    <row r="197" spans="1:2" s="287" customFormat="1" x14ac:dyDescent="0.2">
      <c r="A197" s="290"/>
      <c r="B197" s="96"/>
    </row>
    <row r="198" spans="1:2" s="287" customFormat="1" x14ac:dyDescent="0.2">
      <c r="A198" s="290"/>
      <c r="B198" s="96"/>
    </row>
    <row r="199" spans="1:2" s="287" customFormat="1" x14ac:dyDescent="0.2">
      <c r="A199" s="290"/>
      <c r="B199" s="96"/>
    </row>
    <row r="200" spans="1:2" s="287" customFormat="1" x14ac:dyDescent="0.2">
      <c r="A200" s="290"/>
      <c r="B200" s="96"/>
    </row>
    <row r="201" spans="1:2" s="287" customFormat="1" x14ac:dyDescent="0.2">
      <c r="A201" s="290"/>
      <c r="B201" s="96"/>
    </row>
    <row r="202" spans="1:2" s="287" customFormat="1" x14ac:dyDescent="0.2">
      <c r="A202" s="290"/>
      <c r="B202" s="96"/>
    </row>
    <row r="203" spans="1:2" s="287" customFormat="1" x14ac:dyDescent="0.2">
      <c r="A203" s="290"/>
      <c r="B203" s="96"/>
    </row>
    <row r="204" spans="1:2" s="287" customFormat="1" x14ac:dyDescent="0.2">
      <c r="A204" s="290"/>
      <c r="B204" s="96"/>
    </row>
    <row r="205" spans="1:2" s="287" customFormat="1" x14ac:dyDescent="0.2">
      <c r="A205" s="290"/>
      <c r="B205" s="96"/>
    </row>
    <row r="206" spans="1:2" s="287" customFormat="1" x14ac:dyDescent="0.2">
      <c r="A206" s="290"/>
      <c r="B206" s="96"/>
    </row>
    <row r="207" spans="1:2" s="287" customFormat="1" x14ac:dyDescent="0.2">
      <c r="A207" s="290"/>
      <c r="B207" s="96"/>
    </row>
    <row r="208" spans="1:2" s="287" customFormat="1" x14ac:dyDescent="0.2">
      <c r="A208" s="290"/>
      <c r="B208" s="96"/>
    </row>
    <row r="209" spans="1:2" s="287" customFormat="1" x14ac:dyDescent="0.2">
      <c r="A209" s="290"/>
      <c r="B209" s="96"/>
    </row>
    <row r="210" spans="1:2" s="287" customFormat="1" x14ac:dyDescent="0.2">
      <c r="A210" s="290"/>
      <c r="B210" s="96"/>
    </row>
    <row r="211" spans="1:2" s="287" customFormat="1" x14ac:dyDescent="0.2">
      <c r="A211" s="290"/>
      <c r="B211" s="96"/>
    </row>
    <row r="212" spans="1:2" s="287" customFormat="1" x14ac:dyDescent="0.2">
      <c r="A212" s="290"/>
      <c r="B212" s="96"/>
    </row>
    <row r="213" spans="1:2" s="287" customFormat="1" x14ac:dyDescent="0.2">
      <c r="A213" s="290"/>
      <c r="B213" s="96"/>
    </row>
    <row r="214" spans="1:2" s="287" customFormat="1" x14ac:dyDescent="0.2">
      <c r="A214" s="290"/>
      <c r="B214" s="96"/>
    </row>
    <row r="215" spans="1:2" s="287" customFormat="1" x14ac:dyDescent="0.2">
      <c r="A215" s="290"/>
      <c r="B215" s="96"/>
    </row>
    <row r="216" spans="1:2" s="287" customFormat="1" x14ac:dyDescent="0.2">
      <c r="A216" s="290"/>
      <c r="B216" s="96"/>
    </row>
    <row r="217" spans="1:2" s="287" customFormat="1" x14ac:dyDescent="0.2">
      <c r="A217" s="290"/>
      <c r="B217" s="96"/>
    </row>
    <row r="218" spans="1:2" s="287" customFormat="1" x14ac:dyDescent="0.2">
      <c r="A218" s="290"/>
      <c r="B218" s="96"/>
    </row>
    <row r="219" spans="1:2" s="287" customFormat="1" x14ac:dyDescent="0.2">
      <c r="A219" s="290"/>
      <c r="B219" s="96"/>
    </row>
    <row r="220" spans="1:2" s="287" customFormat="1" x14ac:dyDescent="0.2">
      <c r="A220" s="290"/>
      <c r="B220" s="96"/>
    </row>
    <row r="221" spans="1:2" s="287" customFormat="1" x14ac:dyDescent="0.2">
      <c r="A221" s="290"/>
      <c r="B221" s="96"/>
    </row>
    <row r="222" spans="1:2" s="287" customFormat="1" x14ac:dyDescent="0.2">
      <c r="A222" s="290"/>
      <c r="B222" s="96"/>
    </row>
    <row r="223" spans="1:2" s="287" customFormat="1" x14ac:dyDescent="0.2">
      <c r="A223" s="290"/>
      <c r="B223" s="96"/>
    </row>
    <row r="224" spans="1:2" s="287" customFormat="1" x14ac:dyDescent="0.2">
      <c r="A224" s="290"/>
      <c r="B224" s="96"/>
    </row>
    <row r="225" spans="1:2" s="287" customFormat="1" x14ac:dyDescent="0.2">
      <c r="A225" s="290"/>
      <c r="B225" s="96"/>
    </row>
    <row r="226" spans="1:2" s="287" customFormat="1" x14ac:dyDescent="0.2">
      <c r="A226" s="290"/>
      <c r="B226" s="96"/>
    </row>
    <row r="227" spans="1:2" s="287" customFormat="1" x14ac:dyDescent="0.2">
      <c r="A227" s="290"/>
      <c r="B227" s="96"/>
    </row>
    <row r="228" spans="1:2" s="287" customFormat="1" x14ac:dyDescent="0.2">
      <c r="A228" s="290"/>
      <c r="B228" s="96"/>
    </row>
    <row r="229" spans="1:2" s="287" customFormat="1" x14ac:dyDescent="0.2">
      <c r="A229" s="290"/>
      <c r="B229" s="96"/>
    </row>
    <row r="230" spans="1:2" s="287" customFormat="1" x14ac:dyDescent="0.2">
      <c r="A230" s="290"/>
      <c r="B230" s="96"/>
    </row>
    <row r="231" spans="1:2" s="287" customFormat="1" x14ac:dyDescent="0.2">
      <c r="A231" s="290"/>
      <c r="B231" s="96"/>
    </row>
    <row r="232" spans="1:2" s="287" customFormat="1" x14ac:dyDescent="0.2">
      <c r="A232" s="290"/>
      <c r="B232" s="96"/>
    </row>
    <row r="233" spans="1:2" s="287" customFormat="1" x14ac:dyDescent="0.2">
      <c r="A233" s="290"/>
      <c r="B233" s="96"/>
    </row>
    <row r="234" spans="1:2" s="287" customFormat="1" x14ac:dyDescent="0.2">
      <c r="A234" s="290"/>
      <c r="B234" s="96"/>
    </row>
    <row r="235" spans="1:2" s="287" customFormat="1" x14ac:dyDescent="0.2">
      <c r="A235" s="290"/>
      <c r="B235" s="96"/>
    </row>
    <row r="236" spans="1:2" s="287" customFormat="1" x14ac:dyDescent="0.2">
      <c r="A236" s="290"/>
      <c r="B236" s="96"/>
    </row>
    <row r="237" spans="1:2" s="287" customFormat="1" x14ac:dyDescent="0.2">
      <c r="A237" s="290"/>
      <c r="B237" s="96"/>
    </row>
    <row r="238" spans="1:2" s="287" customFormat="1" x14ac:dyDescent="0.2">
      <c r="A238" s="290"/>
      <c r="B238" s="96"/>
    </row>
    <row r="239" spans="1:2" s="287" customFormat="1" x14ac:dyDescent="0.2">
      <c r="A239" s="290"/>
      <c r="B239" s="96"/>
    </row>
    <row r="240" spans="1:2" s="287" customFormat="1" x14ac:dyDescent="0.2">
      <c r="A240" s="290"/>
      <c r="B240" s="96"/>
    </row>
    <row r="241" spans="1:2" s="287" customFormat="1" x14ac:dyDescent="0.2">
      <c r="A241" s="290"/>
      <c r="B241" s="96"/>
    </row>
    <row r="242" spans="1:2" s="287" customFormat="1" x14ac:dyDescent="0.2">
      <c r="A242" s="290"/>
      <c r="B242" s="96"/>
    </row>
    <row r="243" spans="1:2" s="287" customFormat="1" x14ac:dyDescent="0.2">
      <c r="A243" s="290"/>
      <c r="B243" s="96"/>
    </row>
    <row r="244" spans="1:2" s="287" customFormat="1" x14ac:dyDescent="0.2">
      <c r="A244" s="290"/>
      <c r="B244" s="96"/>
    </row>
    <row r="245" spans="1:2" s="287" customFormat="1" x14ac:dyDescent="0.2">
      <c r="A245" s="290"/>
      <c r="B245" s="96"/>
    </row>
    <row r="246" spans="1:2" s="287" customFormat="1" x14ac:dyDescent="0.2">
      <c r="A246" s="290"/>
      <c r="B246" s="96"/>
    </row>
    <row r="247" spans="1:2" s="287" customFormat="1" x14ac:dyDescent="0.2">
      <c r="A247" s="290"/>
      <c r="B247" s="96"/>
    </row>
    <row r="248" spans="1:2" s="287" customFormat="1" x14ac:dyDescent="0.2">
      <c r="A248" s="290"/>
      <c r="B248" s="96"/>
    </row>
    <row r="249" spans="1:2" s="287" customFormat="1" x14ac:dyDescent="0.2">
      <c r="A249" s="290"/>
      <c r="B249" s="96"/>
    </row>
    <row r="250" spans="1:2" s="287" customFormat="1" x14ac:dyDescent="0.2">
      <c r="A250" s="290"/>
      <c r="B250" s="96"/>
    </row>
    <row r="251" spans="1:2" s="287" customFormat="1" x14ac:dyDescent="0.2">
      <c r="A251" s="290"/>
      <c r="B251" s="96"/>
    </row>
    <row r="252" spans="1:2" s="287" customFormat="1" x14ac:dyDescent="0.2">
      <c r="A252" s="290"/>
      <c r="B252" s="96"/>
    </row>
    <row r="253" spans="1:2" s="287" customFormat="1" x14ac:dyDescent="0.2">
      <c r="A253" s="290"/>
      <c r="B253" s="96"/>
    </row>
    <row r="254" spans="1:2" s="287" customFormat="1" x14ac:dyDescent="0.2">
      <c r="A254" s="290"/>
      <c r="B254" s="96"/>
    </row>
    <row r="255" spans="1:2" s="287" customFormat="1" x14ac:dyDescent="0.2">
      <c r="A255" s="290"/>
      <c r="B255" s="96"/>
    </row>
    <row r="256" spans="1:2" s="287" customFormat="1" x14ac:dyDescent="0.2">
      <c r="A256" s="290"/>
      <c r="B256" s="96"/>
    </row>
    <row r="257" spans="1:2" s="287" customFormat="1" x14ac:dyDescent="0.2">
      <c r="A257" s="290"/>
      <c r="B257" s="96"/>
    </row>
    <row r="258" spans="1:2" s="287" customFormat="1" x14ac:dyDescent="0.2">
      <c r="A258" s="290"/>
      <c r="B258" s="96"/>
    </row>
    <row r="259" spans="1:2" s="287" customFormat="1" x14ac:dyDescent="0.2">
      <c r="A259" s="290"/>
      <c r="B259" s="96"/>
    </row>
    <row r="260" spans="1:2" s="287" customFormat="1" x14ac:dyDescent="0.2">
      <c r="A260" s="290"/>
      <c r="B260" s="96"/>
    </row>
    <row r="261" spans="1:2" s="287" customFormat="1" x14ac:dyDescent="0.2">
      <c r="A261" s="290"/>
      <c r="B261" s="96"/>
    </row>
    <row r="262" spans="1:2" s="287" customFormat="1" x14ac:dyDescent="0.2">
      <c r="A262" s="290"/>
      <c r="B262" s="96"/>
    </row>
    <row r="263" spans="1:2" s="287" customFormat="1" x14ac:dyDescent="0.2">
      <c r="A263" s="290"/>
      <c r="B263" s="96"/>
    </row>
    <row r="264" spans="1:2" s="287" customFormat="1" x14ac:dyDescent="0.2">
      <c r="A264" s="290"/>
      <c r="B264" s="96"/>
    </row>
    <row r="265" spans="1:2" s="287" customFormat="1" x14ac:dyDescent="0.2">
      <c r="A265" s="290"/>
      <c r="B265" s="96"/>
    </row>
    <row r="266" spans="1:2" s="287" customFormat="1" x14ac:dyDescent="0.2">
      <c r="A266" s="290"/>
      <c r="B266" s="96"/>
    </row>
    <row r="267" spans="1:2" s="287" customFormat="1" x14ac:dyDescent="0.2">
      <c r="A267" s="290"/>
      <c r="B267" s="96"/>
    </row>
    <row r="268" spans="1:2" s="287" customFormat="1" x14ac:dyDescent="0.2">
      <c r="A268" s="290"/>
      <c r="B268" s="96"/>
    </row>
    <row r="269" spans="1:2" s="287" customFormat="1" x14ac:dyDescent="0.2">
      <c r="A269" s="290"/>
      <c r="B269" s="96"/>
    </row>
    <row r="270" spans="1:2" s="287" customFormat="1" x14ac:dyDescent="0.2">
      <c r="A270" s="290"/>
      <c r="B270" s="96"/>
    </row>
    <row r="271" spans="1:2" s="287" customFormat="1" x14ac:dyDescent="0.2">
      <c r="A271" s="290"/>
      <c r="B271" s="96"/>
    </row>
    <row r="272" spans="1:2" s="287" customFormat="1" x14ac:dyDescent="0.2">
      <c r="A272" s="290"/>
      <c r="B272" s="96"/>
    </row>
    <row r="273" spans="1:2" s="287" customFormat="1" x14ac:dyDescent="0.2">
      <c r="A273" s="290"/>
      <c r="B273" s="96"/>
    </row>
    <row r="274" spans="1:2" s="287" customFormat="1" x14ac:dyDescent="0.2">
      <c r="A274" s="290"/>
      <c r="B274" s="96"/>
    </row>
    <row r="275" spans="1:2" s="287" customFormat="1" x14ac:dyDescent="0.2">
      <c r="A275" s="290"/>
      <c r="B275" s="96"/>
    </row>
    <row r="276" spans="1:2" s="287" customFormat="1" x14ac:dyDescent="0.2">
      <c r="A276" s="290"/>
      <c r="B276" s="96"/>
    </row>
    <row r="277" spans="1:2" s="287" customFormat="1" x14ac:dyDescent="0.2">
      <c r="A277" s="290"/>
      <c r="B277" s="96"/>
    </row>
    <row r="278" spans="1:2" s="287" customFormat="1" x14ac:dyDescent="0.2">
      <c r="A278" s="290"/>
      <c r="B278" s="96"/>
    </row>
    <row r="279" spans="1:2" s="287" customFormat="1" x14ac:dyDescent="0.2">
      <c r="A279" s="290"/>
      <c r="B279" s="96"/>
    </row>
    <row r="280" spans="1:2" s="287" customFormat="1" x14ac:dyDescent="0.2">
      <c r="A280" s="290"/>
      <c r="B280" s="96"/>
    </row>
    <row r="281" spans="1:2" s="287" customFormat="1" x14ac:dyDescent="0.2">
      <c r="A281" s="290"/>
      <c r="B281" s="96"/>
    </row>
    <row r="282" spans="1:2" s="287" customFormat="1" x14ac:dyDescent="0.2">
      <c r="A282" s="290"/>
      <c r="B282" s="96"/>
    </row>
    <row r="283" spans="1:2" s="287" customFormat="1" x14ac:dyDescent="0.2">
      <c r="A283" s="290"/>
      <c r="B283" s="96"/>
    </row>
    <row r="284" spans="1:2" s="287" customFormat="1" x14ac:dyDescent="0.2">
      <c r="A284" s="290"/>
      <c r="B284" s="96"/>
    </row>
    <row r="285" spans="1:2" s="287" customFormat="1" x14ac:dyDescent="0.2">
      <c r="A285" s="290"/>
      <c r="B285" s="96"/>
    </row>
    <row r="286" spans="1:2" s="287" customFormat="1" x14ac:dyDescent="0.2">
      <c r="A286" s="290"/>
      <c r="B286" s="96"/>
    </row>
    <row r="287" spans="1:2" s="287" customFormat="1" x14ac:dyDescent="0.2">
      <c r="A287" s="290"/>
      <c r="B287" s="96"/>
    </row>
    <row r="288" spans="1:2" s="287" customFormat="1" x14ac:dyDescent="0.2">
      <c r="A288" s="290"/>
      <c r="B288" s="96"/>
    </row>
    <row r="289" spans="1:2" s="287" customFormat="1" x14ac:dyDescent="0.2">
      <c r="A289" s="290"/>
      <c r="B289" s="96"/>
    </row>
    <row r="290" spans="1:2" s="287" customFormat="1" x14ac:dyDescent="0.2">
      <c r="A290" s="290"/>
      <c r="B290" s="96"/>
    </row>
    <row r="291" spans="1:2" s="287" customFormat="1" x14ac:dyDescent="0.2">
      <c r="A291" s="290"/>
      <c r="B291" s="96"/>
    </row>
    <row r="292" spans="1:2" s="287" customFormat="1" x14ac:dyDescent="0.2">
      <c r="A292" s="290"/>
      <c r="B292" s="96"/>
    </row>
    <row r="293" spans="1:2" s="287" customFormat="1" x14ac:dyDescent="0.2">
      <c r="A293" s="290"/>
      <c r="B293" s="96"/>
    </row>
    <row r="294" spans="1:2" s="287" customFormat="1" x14ac:dyDescent="0.2">
      <c r="A294" s="290"/>
      <c r="B294" s="96"/>
    </row>
    <row r="295" spans="1:2" s="287" customFormat="1" x14ac:dyDescent="0.2">
      <c r="A295" s="290"/>
      <c r="B295" s="96"/>
    </row>
    <row r="296" spans="1:2" s="287" customFormat="1" x14ac:dyDescent="0.2">
      <c r="A296" s="290"/>
      <c r="B296" s="96"/>
    </row>
    <row r="297" spans="1:2" s="287" customFormat="1" x14ac:dyDescent="0.2">
      <c r="A297" s="290"/>
      <c r="B297" s="96"/>
    </row>
    <row r="298" spans="1:2" s="287" customFormat="1" x14ac:dyDescent="0.2">
      <c r="A298" s="290"/>
      <c r="B298" s="96"/>
    </row>
    <row r="299" spans="1:2" s="287" customFormat="1" x14ac:dyDescent="0.2">
      <c r="A299" s="290"/>
      <c r="B299" s="96"/>
    </row>
    <row r="300" spans="1:2" s="287" customFormat="1" x14ac:dyDescent="0.2">
      <c r="A300" s="290"/>
      <c r="B300" s="96"/>
    </row>
    <row r="301" spans="1:2" s="287" customFormat="1" x14ac:dyDescent="0.2">
      <c r="A301" s="290"/>
      <c r="B301" s="96"/>
    </row>
    <row r="302" spans="1:2" s="287" customFormat="1" x14ac:dyDescent="0.2">
      <c r="A302" s="290"/>
      <c r="B302" s="96"/>
    </row>
    <row r="303" spans="1:2" s="287" customFormat="1" x14ac:dyDescent="0.2">
      <c r="A303" s="290"/>
      <c r="B303" s="96"/>
    </row>
    <row r="304" spans="1:2" s="287" customFormat="1" x14ac:dyDescent="0.2">
      <c r="A304" s="290"/>
      <c r="B304" s="96"/>
    </row>
    <row r="305" spans="1:2" s="287" customFormat="1" x14ac:dyDescent="0.2">
      <c r="A305" s="290"/>
      <c r="B305" s="96"/>
    </row>
    <row r="306" spans="1:2" s="287" customFormat="1" x14ac:dyDescent="0.2">
      <c r="A306" s="290"/>
      <c r="B306" s="96"/>
    </row>
    <row r="307" spans="1:2" s="287" customFormat="1" x14ac:dyDescent="0.2">
      <c r="A307" s="290"/>
      <c r="B307" s="96"/>
    </row>
    <row r="308" spans="1:2" s="287" customFormat="1" x14ac:dyDescent="0.2">
      <c r="A308" s="290"/>
      <c r="B308" s="96"/>
    </row>
    <row r="309" spans="1:2" s="287" customFormat="1" x14ac:dyDescent="0.2">
      <c r="A309" s="290"/>
      <c r="B309" s="96"/>
    </row>
    <row r="310" spans="1:2" s="287" customFormat="1" x14ac:dyDescent="0.2">
      <c r="A310" s="290"/>
      <c r="B310" s="96"/>
    </row>
    <row r="311" spans="1:2" s="287" customFormat="1" x14ac:dyDescent="0.2">
      <c r="A311" s="290"/>
      <c r="B311" s="96"/>
    </row>
    <row r="312" spans="1:2" s="287" customFormat="1" x14ac:dyDescent="0.2">
      <c r="A312" s="290"/>
      <c r="B312" s="96"/>
    </row>
    <row r="313" spans="1:2" s="287" customFormat="1" x14ac:dyDescent="0.2">
      <c r="A313" s="290"/>
      <c r="B313" s="96"/>
    </row>
    <row r="314" spans="1:2" s="287" customFormat="1" x14ac:dyDescent="0.2">
      <c r="A314" s="290"/>
      <c r="B314" s="96"/>
    </row>
    <row r="315" spans="1:2" s="287" customFormat="1" x14ac:dyDescent="0.2">
      <c r="A315" s="290"/>
      <c r="B315" s="96"/>
    </row>
    <row r="316" spans="1:2" s="287" customFormat="1" x14ac:dyDescent="0.2">
      <c r="A316" s="290"/>
      <c r="B316" s="96"/>
    </row>
    <row r="317" spans="1:2" s="287" customFormat="1" x14ac:dyDescent="0.2">
      <c r="A317" s="290"/>
      <c r="B317" s="96"/>
    </row>
    <row r="318" spans="1:2" s="287" customFormat="1" x14ac:dyDescent="0.2">
      <c r="A318" s="290"/>
      <c r="B318" s="96"/>
    </row>
    <row r="319" spans="1:2" s="287" customFormat="1" x14ac:dyDescent="0.2">
      <c r="A319" s="290"/>
      <c r="B319" s="96"/>
    </row>
    <row r="320" spans="1:2" s="287" customFormat="1" x14ac:dyDescent="0.2">
      <c r="A320" s="290"/>
      <c r="B320" s="96"/>
    </row>
    <row r="321" spans="1:2" s="287" customFormat="1" x14ac:dyDescent="0.2">
      <c r="A321" s="290"/>
      <c r="B321" s="96"/>
    </row>
    <row r="322" spans="1:2" s="287" customFormat="1" x14ac:dyDescent="0.2">
      <c r="A322" s="290"/>
      <c r="B322" s="96"/>
    </row>
    <row r="323" spans="1:2" s="287" customFormat="1" x14ac:dyDescent="0.2">
      <c r="A323" s="290"/>
      <c r="B323" s="96"/>
    </row>
    <row r="324" spans="1:2" s="287" customFormat="1" x14ac:dyDescent="0.2">
      <c r="A324" s="290"/>
      <c r="B324" s="96"/>
    </row>
    <row r="325" spans="1:2" s="287" customFormat="1" x14ac:dyDescent="0.2">
      <c r="A325" s="290"/>
      <c r="B325" s="96"/>
    </row>
    <row r="326" spans="1:2" s="287" customFormat="1" x14ac:dyDescent="0.2">
      <c r="A326" s="290"/>
      <c r="B326" s="96"/>
    </row>
    <row r="327" spans="1:2" s="287" customFormat="1" x14ac:dyDescent="0.2">
      <c r="A327" s="290"/>
      <c r="B327" s="96"/>
    </row>
    <row r="328" spans="1:2" s="287" customFormat="1" x14ac:dyDescent="0.2">
      <c r="A328" s="290"/>
      <c r="B328" s="96"/>
    </row>
    <row r="329" spans="1:2" s="287" customFormat="1" x14ac:dyDescent="0.2">
      <c r="A329" s="290"/>
      <c r="B329" s="96"/>
    </row>
    <row r="330" spans="1:2" s="287" customFormat="1" x14ac:dyDescent="0.2">
      <c r="A330" s="290"/>
      <c r="B330" s="96"/>
    </row>
    <row r="331" spans="1:2" s="287" customFormat="1" x14ac:dyDescent="0.2">
      <c r="A331" s="290"/>
      <c r="B331" s="96"/>
    </row>
    <row r="332" spans="1:2" s="287" customFormat="1" x14ac:dyDescent="0.2">
      <c r="A332" s="290"/>
      <c r="B332" s="96"/>
    </row>
    <row r="333" spans="1:2" s="287" customFormat="1" x14ac:dyDescent="0.2">
      <c r="A333" s="290"/>
      <c r="B333" s="96"/>
    </row>
    <row r="334" spans="1:2" s="287" customFormat="1" x14ac:dyDescent="0.2">
      <c r="A334" s="290"/>
      <c r="B334" s="96"/>
    </row>
    <row r="335" spans="1:2" s="287" customFormat="1" x14ac:dyDescent="0.2">
      <c r="A335" s="290"/>
      <c r="B335" s="96"/>
    </row>
    <row r="336" spans="1:2" s="287" customFormat="1" x14ac:dyDescent="0.2">
      <c r="A336" s="290"/>
      <c r="B336" s="96"/>
    </row>
    <row r="337" spans="1:2" s="287" customFormat="1" x14ac:dyDescent="0.2">
      <c r="A337" s="290"/>
      <c r="B337" s="96"/>
    </row>
    <row r="338" spans="1:2" s="287" customFormat="1" x14ac:dyDescent="0.2">
      <c r="A338" s="290"/>
      <c r="B338" s="96"/>
    </row>
    <row r="339" spans="1:2" s="287" customFormat="1" x14ac:dyDescent="0.2">
      <c r="A339" s="290"/>
      <c r="B339" s="96"/>
    </row>
    <row r="340" spans="1:2" s="287" customFormat="1" x14ac:dyDescent="0.2">
      <c r="A340" s="290"/>
      <c r="B340" s="96"/>
    </row>
    <row r="341" spans="1:2" s="287" customFormat="1" x14ac:dyDescent="0.2">
      <c r="A341" s="290"/>
      <c r="B341" s="96"/>
    </row>
    <row r="342" spans="1:2" s="287" customFormat="1" x14ac:dyDescent="0.2">
      <c r="A342" s="290"/>
      <c r="B342" s="96"/>
    </row>
    <row r="343" spans="1:2" s="287" customFormat="1" x14ac:dyDescent="0.2">
      <c r="A343" s="290"/>
      <c r="B343" s="96"/>
    </row>
    <row r="344" spans="1:2" s="287" customFormat="1" x14ac:dyDescent="0.2">
      <c r="A344" s="290"/>
      <c r="B344" s="96"/>
    </row>
    <row r="345" spans="1:2" s="287" customFormat="1" x14ac:dyDescent="0.2">
      <c r="A345" s="290"/>
      <c r="B345" s="96"/>
    </row>
    <row r="346" spans="1:2" s="287" customFormat="1" x14ac:dyDescent="0.2">
      <c r="A346" s="290"/>
      <c r="B346" s="96"/>
    </row>
    <row r="347" spans="1:2" s="287" customFormat="1" x14ac:dyDescent="0.2">
      <c r="A347" s="290"/>
      <c r="B347" s="96"/>
    </row>
    <row r="348" spans="1:2" s="287" customFormat="1" x14ac:dyDescent="0.2">
      <c r="A348" s="290"/>
      <c r="B348" s="96"/>
    </row>
    <row r="349" spans="1:2" s="287" customFormat="1" x14ac:dyDescent="0.2">
      <c r="A349" s="290"/>
      <c r="B349" s="96"/>
    </row>
    <row r="350" spans="1:2" s="287" customFormat="1" x14ac:dyDescent="0.2">
      <c r="A350" s="290"/>
      <c r="B350" s="96"/>
    </row>
    <row r="351" spans="1:2" s="287" customFormat="1" x14ac:dyDescent="0.2">
      <c r="A351" s="290"/>
      <c r="B351" s="96"/>
    </row>
    <row r="352" spans="1:2" s="287" customFormat="1" x14ac:dyDescent="0.2">
      <c r="A352" s="290"/>
      <c r="B352" s="96"/>
    </row>
    <row r="353" spans="1:2" s="287" customFormat="1" x14ac:dyDescent="0.2">
      <c r="A353" s="290"/>
      <c r="B353" s="96"/>
    </row>
    <row r="354" spans="1:2" s="287" customFormat="1" x14ac:dyDescent="0.2">
      <c r="A354" s="290"/>
      <c r="B354" s="96"/>
    </row>
    <row r="355" spans="1:2" s="287" customFormat="1" x14ac:dyDescent="0.2">
      <c r="A355" s="290"/>
      <c r="B355" s="96"/>
    </row>
    <row r="356" spans="1:2" s="287" customFormat="1" x14ac:dyDescent="0.2">
      <c r="A356" s="290"/>
      <c r="B356" s="96"/>
    </row>
    <row r="357" spans="1:2" s="287" customFormat="1" x14ac:dyDescent="0.2">
      <c r="A357" s="290"/>
      <c r="B357" s="96"/>
    </row>
    <row r="358" spans="1:2" s="287" customFormat="1" x14ac:dyDescent="0.2">
      <c r="A358" s="290"/>
      <c r="B358" s="96"/>
    </row>
    <row r="359" spans="1:2" s="287" customFormat="1" x14ac:dyDescent="0.2">
      <c r="A359" s="290"/>
      <c r="B359" s="96"/>
    </row>
    <row r="360" spans="1:2" s="287" customFormat="1" x14ac:dyDescent="0.2">
      <c r="A360" s="290"/>
      <c r="B360" s="96"/>
    </row>
    <row r="361" spans="1:2" s="287" customFormat="1" x14ac:dyDescent="0.2">
      <c r="A361" s="290"/>
      <c r="B361" s="96"/>
    </row>
    <row r="362" spans="1:2" s="287" customFormat="1" x14ac:dyDescent="0.2">
      <c r="A362" s="290"/>
      <c r="B362" s="96"/>
    </row>
    <row r="363" spans="1:2" s="287" customFormat="1" x14ac:dyDescent="0.2">
      <c r="A363" s="290"/>
      <c r="B363" s="96"/>
    </row>
    <row r="364" spans="1:2" s="287" customFormat="1" x14ac:dyDescent="0.2">
      <c r="A364" s="290"/>
      <c r="B364" s="96"/>
    </row>
    <row r="365" spans="1:2" s="287" customFormat="1" x14ac:dyDescent="0.2">
      <c r="A365" s="290"/>
      <c r="B365" s="96"/>
    </row>
    <row r="366" spans="1:2" s="287" customFormat="1" x14ac:dyDescent="0.2">
      <c r="A366" s="290"/>
      <c r="B366" s="96"/>
    </row>
    <row r="367" spans="1:2" s="287" customFormat="1" x14ac:dyDescent="0.2">
      <c r="A367" s="290"/>
      <c r="B367" s="96"/>
    </row>
    <row r="368" spans="1:2" s="287" customFormat="1" x14ac:dyDescent="0.2">
      <c r="A368" s="290"/>
      <c r="B368" s="96"/>
    </row>
    <row r="369" spans="1:2" s="287" customFormat="1" x14ac:dyDescent="0.2">
      <c r="A369" s="290"/>
      <c r="B369" s="96"/>
    </row>
    <row r="370" spans="1:2" s="287" customFormat="1" x14ac:dyDescent="0.2">
      <c r="A370" s="290"/>
      <c r="B370" s="96"/>
    </row>
    <row r="371" spans="1:2" s="287" customFormat="1" x14ac:dyDescent="0.2">
      <c r="A371" s="290"/>
      <c r="B371" s="96"/>
    </row>
    <row r="372" spans="1:2" s="287" customFormat="1" x14ac:dyDescent="0.2">
      <c r="A372" s="290"/>
      <c r="B372" s="96"/>
    </row>
    <row r="373" spans="1:2" s="287" customFormat="1" x14ac:dyDescent="0.2">
      <c r="A373" s="290"/>
      <c r="B373" s="96"/>
    </row>
    <row r="374" spans="1:2" s="287" customFormat="1" x14ac:dyDescent="0.2">
      <c r="A374" s="290"/>
      <c r="B374" s="96"/>
    </row>
    <row r="375" spans="1:2" s="287" customFormat="1" x14ac:dyDescent="0.2">
      <c r="A375" s="290"/>
      <c r="B375" s="96"/>
    </row>
    <row r="376" spans="1:2" s="287" customFormat="1" x14ac:dyDescent="0.2">
      <c r="A376" s="290"/>
      <c r="B376" s="96"/>
    </row>
    <row r="377" spans="1:2" s="287" customFormat="1" x14ac:dyDescent="0.2">
      <c r="A377" s="290"/>
      <c r="B377" s="96"/>
    </row>
    <row r="378" spans="1:2" s="287" customFormat="1" x14ac:dyDescent="0.2">
      <c r="A378" s="290"/>
      <c r="B378" s="96"/>
    </row>
    <row r="379" spans="1:2" s="287" customFormat="1" x14ac:dyDescent="0.2">
      <c r="A379" s="290"/>
      <c r="B379" s="96"/>
    </row>
    <row r="380" spans="1:2" s="287" customFormat="1" x14ac:dyDescent="0.2">
      <c r="A380" s="290"/>
      <c r="B380" s="96"/>
    </row>
    <row r="381" spans="1:2" s="287" customFormat="1" x14ac:dyDescent="0.2">
      <c r="A381" s="290"/>
      <c r="B381" s="96"/>
    </row>
    <row r="382" spans="1:2" s="287" customFormat="1" x14ac:dyDescent="0.2">
      <c r="A382" s="290"/>
      <c r="B382" s="96"/>
    </row>
    <row r="383" spans="1:2" s="287" customFormat="1" x14ac:dyDescent="0.2">
      <c r="A383" s="290"/>
      <c r="B383" s="96"/>
    </row>
    <row r="384" spans="1:2" s="287" customFormat="1" x14ac:dyDescent="0.2">
      <c r="A384" s="290"/>
      <c r="B384" s="96"/>
    </row>
    <row r="385" spans="1:2" s="287" customFormat="1" x14ac:dyDescent="0.2">
      <c r="A385" s="290"/>
      <c r="B385" s="96"/>
    </row>
    <row r="386" spans="1:2" s="287" customFormat="1" x14ac:dyDescent="0.2">
      <c r="A386" s="290"/>
      <c r="B386" s="96"/>
    </row>
    <row r="387" spans="1:2" s="287" customFormat="1" x14ac:dyDescent="0.2">
      <c r="A387" s="290"/>
      <c r="B387" s="96"/>
    </row>
    <row r="388" spans="1:2" s="287" customFormat="1" x14ac:dyDescent="0.2">
      <c r="A388" s="290"/>
      <c r="B388" s="96"/>
    </row>
    <row r="389" spans="1:2" s="287" customFormat="1" x14ac:dyDescent="0.2">
      <c r="A389" s="290"/>
      <c r="B389" s="96"/>
    </row>
    <row r="390" spans="1:2" s="287" customFormat="1" x14ac:dyDescent="0.2">
      <c r="A390" s="290"/>
      <c r="B390" s="96"/>
    </row>
    <row r="391" spans="1:2" s="287" customFormat="1" x14ac:dyDescent="0.2">
      <c r="A391" s="290"/>
      <c r="B391" s="96"/>
    </row>
    <row r="392" spans="1:2" s="287" customFormat="1" x14ac:dyDescent="0.2">
      <c r="A392" s="290"/>
      <c r="B392" s="96"/>
    </row>
    <row r="393" spans="1:2" s="287" customFormat="1" x14ac:dyDescent="0.2">
      <c r="A393" s="290"/>
      <c r="B393" s="96"/>
    </row>
    <row r="394" spans="1:2" s="287" customFormat="1" x14ac:dyDescent="0.2">
      <c r="A394" s="290"/>
      <c r="B394" s="96"/>
    </row>
    <row r="395" spans="1:2" s="287" customFormat="1" x14ac:dyDescent="0.2">
      <c r="A395" s="290"/>
      <c r="B395" s="96"/>
    </row>
    <row r="396" spans="1:2" s="287" customFormat="1" x14ac:dyDescent="0.2">
      <c r="A396" s="290"/>
      <c r="B396" s="96"/>
    </row>
    <row r="397" spans="1:2" s="287" customFormat="1" x14ac:dyDescent="0.2">
      <c r="A397" s="290"/>
      <c r="B397" s="96"/>
    </row>
    <row r="398" spans="1:2" s="287" customFormat="1" x14ac:dyDescent="0.2">
      <c r="A398" s="290"/>
      <c r="B398" s="96"/>
    </row>
    <row r="399" spans="1:2" s="287" customFormat="1" x14ac:dyDescent="0.2">
      <c r="A399" s="290"/>
      <c r="B399" s="96"/>
    </row>
    <row r="400" spans="1:2" s="287" customFormat="1" x14ac:dyDescent="0.2">
      <c r="A400" s="290"/>
      <c r="B400" s="96"/>
    </row>
    <row r="401" spans="1:2" s="287" customFormat="1" x14ac:dyDescent="0.2">
      <c r="A401" s="290"/>
      <c r="B401" s="96"/>
    </row>
    <row r="402" spans="1:2" s="287" customFormat="1" x14ac:dyDescent="0.2">
      <c r="A402" s="290"/>
      <c r="B402" s="96"/>
    </row>
    <row r="403" spans="1:2" s="287" customFormat="1" x14ac:dyDescent="0.2">
      <c r="A403" s="290"/>
      <c r="B403" s="96"/>
    </row>
    <row r="404" spans="1:2" s="287" customFormat="1" x14ac:dyDescent="0.2">
      <c r="A404" s="290"/>
      <c r="B404" s="96"/>
    </row>
    <row r="405" spans="1:2" s="287" customFormat="1" x14ac:dyDescent="0.2">
      <c r="A405" s="290"/>
      <c r="B405" s="96"/>
    </row>
    <row r="406" spans="1:2" s="287" customFormat="1" x14ac:dyDescent="0.2">
      <c r="A406" s="290"/>
      <c r="B406" s="96"/>
    </row>
    <row r="407" spans="1:2" s="287" customFormat="1" x14ac:dyDescent="0.2">
      <c r="A407" s="290"/>
      <c r="B407" s="96"/>
    </row>
    <row r="408" spans="1:2" s="287" customFormat="1" x14ac:dyDescent="0.2">
      <c r="A408" s="290"/>
      <c r="B408" s="96"/>
    </row>
    <row r="409" spans="1:2" s="287" customFormat="1" x14ac:dyDescent="0.2">
      <c r="A409" s="290"/>
      <c r="B409" s="96"/>
    </row>
    <row r="410" spans="1:2" s="287" customFormat="1" x14ac:dyDescent="0.2">
      <c r="A410" s="290"/>
      <c r="B410" s="96"/>
    </row>
    <row r="411" spans="1:2" s="287" customFormat="1" x14ac:dyDescent="0.2">
      <c r="A411" s="290"/>
      <c r="B411" s="96"/>
    </row>
    <row r="412" spans="1:2" s="287" customFormat="1" x14ac:dyDescent="0.2">
      <c r="A412" s="290"/>
      <c r="B412" s="96"/>
    </row>
    <row r="413" spans="1:2" s="287" customFormat="1" x14ac:dyDescent="0.2">
      <c r="A413" s="290"/>
      <c r="B413" s="96"/>
    </row>
    <row r="414" spans="1:2" s="287" customFormat="1" x14ac:dyDescent="0.2">
      <c r="A414" s="290"/>
      <c r="B414" s="96"/>
    </row>
    <row r="415" spans="1:2" s="287" customFormat="1" x14ac:dyDescent="0.2">
      <c r="A415" s="290"/>
      <c r="B415" s="96"/>
    </row>
    <row r="416" spans="1:2" s="287" customFormat="1" x14ac:dyDescent="0.2">
      <c r="A416" s="290"/>
      <c r="B416" s="96"/>
    </row>
    <row r="417" spans="1:2" s="287" customFormat="1" x14ac:dyDescent="0.2">
      <c r="A417" s="290"/>
      <c r="B417" s="96"/>
    </row>
    <row r="418" spans="1:2" s="287" customFormat="1" x14ac:dyDescent="0.2">
      <c r="A418" s="290"/>
      <c r="B418" s="96"/>
    </row>
    <row r="419" spans="1:2" s="287" customFormat="1" x14ac:dyDescent="0.2">
      <c r="A419" s="290"/>
      <c r="B419" s="96"/>
    </row>
    <row r="420" spans="1:2" s="287" customFormat="1" x14ac:dyDescent="0.2">
      <c r="A420" s="290"/>
      <c r="B420" s="96"/>
    </row>
    <row r="421" spans="1:2" s="287" customFormat="1" x14ac:dyDescent="0.2">
      <c r="A421" s="290"/>
      <c r="B421" s="96"/>
    </row>
    <row r="422" spans="1:2" s="287" customFormat="1" x14ac:dyDescent="0.2">
      <c r="A422" s="290"/>
      <c r="B422" s="96"/>
    </row>
    <row r="423" spans="1:2" s="287" customFormat="1" x14ac:dyDescent="0.2">
      <c r="A423" s="290"/>
      <c r="B423" s="96"/>
    </row>
    <row r="424" spans="1:2" s="287" customFormat="1" x14ac:dyDescent="0.2">
      <c r="A424" s="290"/>
      <c r="B424" s="96"/>
    </row>
    <row r="425" spans="1:2" s="287" customFormat="1" x14ac:dyDescent="0.2">
      <c r="A425" s="290"/>
      <c r="B425" s="96"/>
    </row>
    <row r="426" spans="1:2" s="287" customFormat="1" x14ac:dyDescent="0.2">
      <c r="A426" s="290"/>
      <c r="B426" s="96"/>
    </row>
    <row r="427" spans="1:2" s="287" customFormat="1" x14ac:dyDescent="0.2">
      <c r="A427" s="290"/>
      <c r="B427" s="96"/>
    </row>
    <row r="428" spans="1:2" s="287" customFormat="1" x14ac:dyDescent="0.2">
      <c r="A428" s="290"/>
      <c r="B428" s="96"/>
    </row>
    <row r="429" spans="1:2" s="287" customFormat="1" x14ac:dyDescent="0.2">
      <c r="A429" s="290"/>
      <c r="B429" s="96"/>
    </row>
    <row r="430" spans="1:2" s="287" customFormat="1" x14ac:dyDescent="0.2">
      <c r="A430" s="290"/>
      <c r="B430" s="96"/>
    </row>
    <row r="431" spans="1:2" s="287" customFormat="1" x14ac:dyDescent="0.2">
      <c r="A431" s="290"/>
      <c r="B431" s="96"/>
    </row>
    <row r="432" spans="1:2" s="287" customFormat="1" x14ac:dyDescent="0.2">
      <c r="A432" s="290"/>
      <c r="B432" s="96"/>
    </row>
    <row r="433" spans="1:2" s="287" customFormat="1" x14ac:dyDescent="0.2">
      <c r="A433" s="290"/>
      <c r="B433" s="96"/>
    </row>
    <row r="434" spans="1:2" s="287" customFormat="1" x14ac:dyDescent="0.2">
      <c r="A434" s="290"/>
      <c r="B434" s="96"/>
    </row>
    <row r="435" spans="1:2" s="287" customFormat="1" x14ac:dyDescent="0.2">
      <c r="A435" s="290"/>
      <c r="B435" s="96"/>
    </row>
    <row r="436" spans="1:2" s="287" customFormat="1" x14ac:dyDescent="0.2">
      <c r="A436" s="290"/>
      <c r="B436" s="96"/>
    </row>
    <row r="437" spans="1:2" s="287" customFormat="1" x14ac:dyDescent="0.2">
      <c r="A437" s="290"/>
      <c r="B437" s="96"/>
    </row>
    <row r="438" spans="1:2" s="287" customFormat="1" x14ac:dyDescent="0.2">
      <c r="A438" s="290"/>
      <c r="B438" s="96"/>
    </row>
    <row r="439" spans="1:2" s="287" customFormat="1" x14ac:dyDescent="0.2">
      <c r="A439" s="290"/>
      <c r="B439" s="96"/>
    </row>
    <row r="440" spans="1:2" s="287" customFormat="1" x14ac:dyDescent="0.2">
      <c r="A440" s="290"/>
      <c r="B440" s="96"/>
    </row>
    <row r="441" spans="1:2" s="287" customFormat="1" x14ac:dyDescent="0.2">
      <c r="A441" s="290"/>
      <c r="B441" s="96"/>
    </row>
    <row r="442" spans="1:2" s="287" customFormat="1" x14ac:dyDescent="0.2">
      <c r="A442" s="290"/>
      <c r="B442" s="96"/>
    </row>
    <row r="443" spans="1:2" s="287" customFormat="1" x14ac:dyDescent="0.2">
      <c r="A443" s="290"/>
      <c r="B443" s="96"/>
    </row>
    <row r="444" spans="1:2" s="287" customFormat="1" x14ac:dyDescent="0.2">
      <c r="A444" s="290"/>
      <c r="B444" s="96"/>
    </row>
    <row r="445" spans="1:2" s="287" customFormat="1" x14ac:dyDescent="0.2">
      <c r="A445" s="290"/>
      <c r="B445" s="96"/>
    </row>
    <row r="446" spans="1:2" s="287" customFormat="1" x14ac:dyDescent="0.2">
      <c r="A446" s="290"/>
      <c r="B446" s="96"/>
    </row>
    <row r="447" spans="1:2" s="287" customFormat="1" x14ac:dyDescent="0.2">
      <c r="A447" s="290"/>
      <c r="B447" s="96"/>
    </row>
    <row r="448" spans="1:2" s="287" customFormat="1" x14ac:dyDescent="0.2">
      <c r="A448" s="290"/>
      <c r="B448" s="96"/>
    </row>
    <row r="449" spans="1:2" s="287" customFormat="1" x14ac:dyDescent="0.2">
      <c r="A449" s="290"/>
      <c r="B449" s="96"/>
    </row>
    <row r="450" spans="1:2" s="287" customFormat="1" x14ac:dyDescent="0.2">
      <c r="A450" s="290"/>
      <c r="B450" s="96"/>
    </row>
    <row r="451" spans="1:2" s="287" customFormat="1" x14ac:dyDescent="0.2">
      <c r="A451" s="290"/>
      <c r="B451" s="96"/>
    </row>
    <row r="452" spans="1:2" s="287" customFormat="1" x14ac:dyDescent="0.2">
      <c r="A452" s="290"/>
      <c r="B452" s="96"/>
    </row>
    <row r="453" spans="1:2" s="287" customFormat="1" x14ac:dyDescent="0.2">
      <c r="A453" s="290"/>
      <c r="B453" s="96"/>
    </row>
    <row r="454" spans="1:2" s="287" customFormat="1" x14ac:dyDescent="0.2">
      <c r="A454" s="290"/>
      <c r="B454" s="96"/>
    </row>
    <row r="455" spans="1:2" s="287" customFormat="1" x14ac:dyDescent="0.2">
      <c r="A455" s="290"/>
      <c r="B455" s="96"/>
    </row>
    <row r="456" spans="1:2" s="287" customFormat="1" x14ac:dyDescent="0.2">
      <c r="A456" s="290"/>
      <c r="B456" s="96"/>
    </row>
    <row r="457" spans="1:2" s="287" customFormat="1" x14ac:dyDescent="0.2">
      <c r="A457" s="290"/>
      <c r="B457" s="96"/>
    </row>
    <row r="458" spans="1:2" s="287" customFormat="1" x14ac:dyDescent="0.2">
      <c r="A458" s="290"/>
      <c r="B458" s="96"/>
    </row>
    <row r="459" spans="1:2" s="287" customFormat="1" x14ac:dyDescent="0.2">
      <c r="A459" s="290"/>
      <c r="B459" s="96"/>
    </row>
    <row r="460" spans="1:2" s="287" customFormat="1" x14ac:dyDescent="0.2">
      <c r="A460" s="290"/>
      <c r="B460" s="96"/>
    </row>
    <row r="461" spans="1:2" s="287" customFormat="1" x14ac:dyDescent="0.2">
      <c r="A461" s="290"/>
      <c r="B461" s="96"/>
    </row>
    <row r="462" spans="1:2" s="287" customFormat="1" x14ac:dyDescent="0.2">
      <c r="A462" s="290"/>
      <c r="B462" s="96"/>
    </row>
    <row r="463" spans="1:2" s="287" customFormat="1" x14ac:dyDescent="0.2">
      <c r="A463" s="290"/>
      <c r="B463" s="96"/>
    </row>
    <row r="464" spans="1:2" s="287" customFormat="1" x14ac:dyDescent="0.2">
      <c r="A464" s="290"/>
      <c r="B464" s="96"/>
    </row>
    <row r="465" spans="1:2" s="287" customFormat="1" x14ac:dyDescent="0.2">
      <c r="A465" s="290"/>
      <c r="B465" s="96"/>
    </row>
    <row r="466" spans="1:2" s="287" customFormat="1" x14ac:dyDescent="0.2">
      <c r="A466" s="290"/>
      <c r="B466" s="96"/>
    </row>
    <row r="467" spans="1:2" s="287" customFormat="1" x14ac:dyDescent="0.2">
      <c r="A467" s="290"/>
      <c r="B467" s="96"/>
    </row>
    <row r="468" spans="1:2" s="287" customFormat="1" x14ac:dyDescent="0.2">
      <c r="A468" s="290"/>
      <c r="B468" s="96"/>
    </row>
    <row r="469" spans="1:2" s="287" customFormat="1" x14ac:dyDescent="0.2">
      <c r="A469" s="290"/>
      <c r="B469" s="96"/>
    </row>
    <row r="470" spans="1:2" s="287" customFormat="1" x14ac:dyDescent="0.2">
      <c r="A470" s="290"/>
      <c r="B470" s="96"/>
    </row>
    <row r="471" spans="1:2" s="287" customFormat="1" x14ac:dyDescent="0.2">
      <c r="A471" s="290"/>
      <c r="B471" s="96"/>
    </row>
    <row r="472" spans="1:2" s="287" customFormat="1" x14ac:dyDescent="0.2">
      <c r="A472" s="290"/>
      <c r="B472" s="96"/>
    </row>
    <row r="473" spans="1:2" s="287" customFormat="1" x14ac:dyDescent="0.2">
      <c r="A473" s="290"/>
      <c r="B473" s="96"/>
    </row>
    <row r="474" spans="1:2" s="287" customFormat="1" x14ac:dyDescent="0.2">
      <c r="A474" s="290"/>
      <c r="B474" s="96"/>
    </row>
    <row r="475" spans="1:2" s="287" customFormat="1" x14ac:dyDescent="0.2">
      <c r="A475" s="290"/>
      <c r="B475" s="96"/>
    </row>
    <row r="476" spans="1:2" s="287" customFormat="1" x14ac:dyDescent="0.2">
      <c r="A476" s="290"/>
      <c r="B476" s="96"/>
    </row>
    <row r="477" spans="1:2" s="287" customFormat="1" x14ac:dyDescent="0.2">
      <c r="A477" s="290"/>
      <c r="B477" s="96"/>
    </row>
    <row r="478" spans="1:2" s="287" customFormat="1" x14ac:dyDescent="0.2">
      <c r="A478" s="290"/>
      <c r="B478" s="96"/>
    </row>
    <row r="479" spans="1:2" s="287" customFormat="1" x14ac:dyDescent="0.2">
      <c r="A479" s="290"/>
      <c r="B479" s="96"/>
    </row>
    <row r="480" spans="1:2" s="287" customFormat="1" x14ac:dyDescent="0.2">
      <c r="A480" s="290"/>
      <c r="B480" s="96"/>
    </row>
    <row r="481" spans="1:2" s="287" customFormat="1" x14ac:dyDescent="0.2">
      <c r="A481" s="290"/>
      <c r="B481" s="96"/>
    </row>
    <row r="482" spans="1:2" s="287" customFormat="1" x14ac:dyDescent="0.2">
      <c r="A482" s="290"/>
      <c r="B482" s="96"/>
    </row>
    <row r="483" spans="1:2" s="287" customFormat="1" x14ac:dyDescent="0.2">
      <c r="A483" s="290"/>
      <c r="B483" s="96"/>
    </row>
    <row r="484" spans="1:2" s="287" customFormat="1" x14ac:dyDescent="0.2">
      <c r="A484" s="290"/>
      <c r="B484" s="96"/>
    </row>
    <row r="485" spans="1:2" s="287" customFormat="1" x14ac:dyDescent="0.2">
      <c r="A485" s="290"/>
      <c r="B485" s="96"/>
    </row>
    <row r="486" spans="1:2" s="287" customFormat="1" x14ac:dyDescent="0.2">
      <c r="A486" s="290"/>
      <c r="B486" s="96"/>
    </row>
    <row r="487" spans="1:2" s="287" customFormat="1" x14ac:dyDescent="0.2">
      <c r="A487" s="290"/>
      <c r="B487" s="96"/>
    </row>
    <row r="488" spans="1:2" s="287" customFormat="1" x14ac:dyDescent="0.2">
      <c r="A488" s="290"/>
      <c r="B488" s="96"/>
    </row>
    <row r="489" spans="1:2" s="287" customFormat="1" x14ac:dyDescent="0.2">
      <c r="A489" s="290"/>
      <c r="B489" s="96"/>
    </row>
    <row r="490" spans="1:2" s="287" customFormat="1" x14ac:dyDescent="0.2">
      <c r="A490" s="290"/>
      <c r="B490" s="96"/>
    </row>
    <row r="491" spans="1:2" s="287" customFormat="1" x14ac:dyDescent="0.2">
      <c r="A491" s="290"/>
      <c r="B491" s="96"/>
    </row>
    <row r="492" spans="1:2" s="287" customFormat="1" x14ac:dyDescent="0.2">
      <c r="A492" s="290"/>
      <c r="B492" s="96"/>
    </row>
    <row r="493" spans="1:2" s="287" customFormat="1" x14ac:dyDescent="0.2">
      <c r="A493" s="290"/>
      <c r="B493" s="96"/>
    </row>
    <row r="494" spans="1:2" s="287" customFormat="1" x14ac:dyDescent="0.2">
      <c r="A494" s="290"/>
      <c r="B494" s="96"/>
    </row>
    <row r="495" spans="1:2" s="287" customFormat="1" x14ac:dyDescent="0.2">
      <c r="A495" s="290"/>
      <c r="B495" s="96"/>
    </row>
    <row r="496" spans="1:2" s="287" customFormat="1" x14ac:dyDescent="0.2">
      <c r="A496" s="290"/>
      <c r="B496" s="96"/>
    </row>
    <row r="497" spans="1:2" s="287" customFormat="1" x14ac:dyDescent="0.2">
      <c r="A497" s="290"/>
      <c r="B497" s="96"/>
    </row>
    <row r="498" spans="1:2" s="287" customFormat="1" x14ac:dyDescent="0.2">
      <c r="A498" s="290"/>
      <c r="B498" s="96"/>
    </row>
    <row r="499" spans="1:2" s="287" customFormat="1" x14ac:dyDescent="0.2">
      <c r="A499" s="290"/>
      <c r="B499" s="96"/>
    </row>
    <row r="500" spans="1:2" s="287" customFormat="1" x14ac:dyDescent="0.2">
      <c r="A500" s="290"/>
      <c r="B500" s="96"/>
    </row>
    <row r="501" spans="1:2" s="287" customFormat="1" x14ac:dyDescent="0.2">
      <c r="A501" s="290"/>
      <c r="B501" s="96"/>
    </row>
    <row r="502" spans="1:2" s="287" customFormat="1" x14ac:dyDescent="0.2">
      <c r="A502" s="290"/>
      <c r="B502" s="96"/>
    </row>
    <row r="503" spans="1:2" s="287" customFormat="1" x14ac:dyDescent="0.2">
      <c r="A503" s="290"/>
      <c r="B503" s="96"/>
    </row>
    <row r="504" spans="1:2" s="287" customFormat="1" x14ac:dyDescent="0.2">
      <c r="A504" s="290"/>
      <c r="B504" s="96"/>
    </row>
    <row r="505" spans="1:2" s="287" customFormat="1" x14ac:dyDescent="0.2">
      <c r="A505" s="290"/>
      <c r="B505" s="96"/>
    </row>
    <row r="506" spans="1:2" s="287" customFormat="1" x14ac:dyDescent="0.2">
      <c r="A506" s="290"/>
      <c r="B506" s="96"/>
    </row>
    <row r="507" spans="1:2" s="287" customFormat="1" x14ac:dyDescent="0.2">
      <c r="A507" s="290"/>
      <c r="B507" s="96"/>
    </row>
    <row r="508" spans="1:2" s="287" customFormat="1" x14ac:dyDescent="0.2">
      <c r="A508" s="290"/>
      <c r="B508" s="96"/>
    </row>
    <row r="509" spans="1:2" s="287" customFormat="1" x14ac:dyDescent="0.2">
      <c r="A509" s="290"/>
      <c r="B509" s="96"/>
    </row>
    <row r="510" spans="1:2" s="287" customFormat="1" x14ac:dyDescent="0.2">
      <c r="A510" s="290"/>
      <c r="B510" s="96"/>
    </row>
    <row r="511" spans="1:2" s="287" customFormat="1" x14ac:dyDescent="0.2">
      <c r="A511" s="290"/>
      <c r="B511" s="96"/>
    </row>
    <row r="512" spans="1:2" s="287" customFormat="1" x14ac:dyDescent="0.2">
      <c r="A512" s="290"/>
      <c r="B512" s="96"/>
    </row>
    <row r="513" spans="1:2" s="287" customFormat="1" x14ac:dyDescent="0.2">
      <c r="A513" s="290"/>
      <c r="B513" s="96"/>
    </row>
    <row r="514" spans="1:2" s="287" customFormat="1" x14ac:dyDescent="0.2">
      <c r="A514" s="290"/>
      <c r="B514" s="96"/>
    </row>
    <row r="515" spans="1:2" s="287" customFormat="1" x14ac:dyDescent="0.2">
      <c r="A515" s="290"/>
      <c r="B515" s="96"/>
    </row>
    <row r="516" spans="1:2" s="287" customFormat="1" x14ac:dyDescent="0.2">
      <c r="A516" s="290"/>
      <c r="B516" s="96"/>
    </row>
    <row r="517" spans="1:2" s="287" customFormat="1" x14ac:dyDescent="0.2">
      <c r="A517" s="290"/>
      <c r="B517" s="96"/>
    </row>
    <row r="518" spans="1:2" s="287" customFormat="1" x14ac:dyDescent="0.2">
      <c r="A518" s="290"/>
      <c r="B518" s="96"/>
    </row>
    <row r="519" spans="1:2" s="287" customFormat="1" x14ac:dyDescent="0.2">
      <c r="A519" s="290"/>
      <c r="B519" s="96"/>
    </row>
    <row r="520" spans="1:2" s="287" customFormat="1" x14ac:dyDescent="0.2">
      <c r="A520" s="290"/>
      <c r="B520" s="96"/>
    </row>
    <row r="521" spans="1:2" s="287" customFormat="1" x14ac:dyDescent="0.2">
      <c r="A521" s="290"/>
      <c r="B521" s="96"/>
    </row>
    <row r="522" spans="1:2" s="287" customFormat="1" x14ac:dyDescent="0.2">
      <c r="A522" s="290"/>
      <c r="B522" s="96"/>
    </row>
    <row r="523" spans="1:2" s="287" customFormat="1" x14ac:dyDescent="0.2">
      <c r="A523" s="290"/>
      <c r="B523" s="96"/>
    </row>
    <row r="524" spans="1:2" s="287" customFormat="1" x14ac:dyDescent="0.2">
      <c r="A524" s="290"/>
      <c r="B524" s="96"/>
    </row>
    <row r="525" spans="1:2" s="287" customFormat="1" x14ac:dyDescent="0.2">
      <c r="A525" s="290"/>
      <c r="B525" s="96"/>
    </row>
    <row r="526" spans="1:2" s="287" customFormat="1" x14ac:dyDescent="0.2">
      <c r="A526" s="290"/>
      <c r="B526" s="96"/>
    </row>
    <row r="527" spans="1:2" s="287" customFormat="1" x14ac:dyDescent="0.2">
      <c r="A527" s="290"/>
      <c r="B527" s="96"/>
    </row>
    <row r="528" spans="1:2" s="287" customFormat="1" x14ac:dyDescent="0.2">
      <c r="A528" s="290"/>
      <c r="B528" s="96"/>
    </row>
    <row r="529" spans="1:2" s="287" customFormat="1" x14ac:dyDescent="0.2">
      <c r="A529" s="290"/>
      <c r="B529" s="96"/>
    </row>
    <row r="530" spans="1:2" s="287" customFormat="1" x14ac:dyDescent="0.2">
      <c r="A530" s="290"/>
      <c r="B530" s="96"/>
    </row>
    <row r="531" spans="1:2" s="287" customFormat="1" x14ac:dyDescent="0.2">
      <c r="A531" s="290"/>
      <c r="B531" s="96"/>
    </row>
    <row r="532" spans="1:2" s="287" customFormat="1" x14ac:dyDescent="0.2">
      <c r="A532" s="290"/>
      <c r="B532" s="96"/>
    </row>
    <row r="533" spans="1:2" s="287" customFormat="1" x14ac:dyDescent="0.2">
      <c r="A533" s="290"/>
      <c r="B533" s="96"/>
    </row>
    <row r="534" spans="1:2" s="287" customFormat="1" x14ac:dyDescent="0.2">
      <c r="A534" s="290"/>
      <c r="B534" s="96"/>
    </row>
    <row r="535" spans="1:2" s="287" customFormat="1" x14ac:dyDescent="0.2">
      <c r="A535" s="290"/>
      <c r="B535" s="96"/>
    </row>
    <row r="536" spans="1:2" s="287" customFormat="1" x14ac:dyDescent="0.2">
      <c r="A536" s="290"/>
      <c r="B536" s="96"/>
    </row>
    <row r="537" spans="1:2" s="287" customFormat="1" x14ac:dyDescent="0.2">
      <c r="A537" s="290"/>
      <c r="B537" s="96"/>
    </row>
    <row r="538" spans="1:2" s="287" customFormat="1" x14ac:dyDescent="0.2">
      <c r="A538" s="290"/>
      <c r="B538" s="96"/>
    </row>
    <row r="539" spans="1:2" s="287" customFormat="1" x14ac:dyDescent="0.2">
      <c r="A539" s="290"/>
      <c r="B539" s="96"/>
    </row>
    <row r="540" spans="1:2" s="287" customFormat="1" x14ac:dyDescent="0.2">
      <c r="A540" s="290"/>
      <c r="B540" s="96"/>
    </row>
    <row r="541" spans="1:2" s="287" customFormat="1" x14ac:dyDescent="0.2">
      <c r="A541" s="290"/>
      <c r="B541" s="96"/>
    </row>
    <row r="542" spans="1:2" s="287" customFormat="1" x14ac:dyDescent="0.2">
      <c r="A542" s="290"/>
      <c r="B542" s="96"/>
    </row>
    <row r="543" spans="1:2" s="287" customFormat="1" x14ac:dyDescent="0.2">
      <c r="A543" s="290"/>
      <c r="B543" s="96"/>
    </row>
    <row r="544" spans="1:2" s="287" customFormat="1" x14ac:dyDescent="0.2">
      <c r="A544" s="290"/>
      <c r="B544" s="96"/>
    </row>
    <row r="545" spans="1:2" s="287" customFormat="1" x14ac:dyDescent="0.2">
      <c r="A545" s="290"/>
      <c r="B545" s="96"/>
    </row>
    <row r="546" spans="1:2" s="287" customFormat="1" x14ac:dyDescent="0.2">
      <c r="A546" s="290"/>
      <c r="B546" s="96"/>
    </row>
    <row r="547" spans="1:2" s="287" customFormat="1" x14ac:dyDescent="0.2">
      <c r="A547" s="290"/>
      <c r="B547" s="96"/>
    </row>
    <row r="548" spans="1:2" s="287" customFormat="1" x14ac:dyDescent="0.2">
      <c r="A548" s="290"/>
      <c r="B548" s="96"/>
    </row>
    <row r="549" spans="1:2" s="287" customFormat="1" x14ac:dyDescent="0.2">
      <c r="A549" s="290"/>
      <c r="B549" s="96"/>
    </row>
    <row r="550" spans="1:2" s="287" customFormat="1" x14ac:dyDescent="0.2">
      <c r="A550" s="290"/>
      <c r="B550" s="96"/>
    </row>
    <row r="551" spans="1:2" s="287" customFormat="1" x14ac:dyDescent="0.2">
      <c r="A551" s="290"/>
      <c r="B551" s="96"/>
    </row>
    <row r="552" spans="1:2" s="287" customFormat="1" x14ac:dyDescent="0.2">
      <c r="A552" s="290"/>
      <c r="B552" s="96"/>
    </row>
    <row r="553" spans="1:2" s="287" customFormat="1" x14ac:dyDescent="0.2">
      <c r="A553" s="290"/>
      <c r="B553" s="96"/>
    </row>
    <row r="554" spans="1:2" s="287" customFormat="1" x14ac:dyDescent="0.2">
      <c r="A554" s="290"/>
      <c r="B554" s="96"/>
    </row>
    <row r="555" spans="1:2" s="287" customFormat="1" x14ac:dyDescent="0.2">
      <c r="A555" s="290"/>
      <c r="B555" s="96"/>
    </row>
    <row r="556" spans="1:2" s="287" customFormat="1" x14ac:dyDescent="0.2">
      <c r="A556" s="290"/>
      <c r="B556" s="96"/>
    </row>
    <row r="557" spans="1:2" s="287" customFormat="1" x14ac:dyDescent="0.2">
      <c r="A557" s="290"/>
      <c r="B557" s="96"/>
    </row>
    <row r="558" spans="1:2" s="287" customFormat="1" x14ac:dyDescent="0.2">
      <c r="A558" s="290"/>
      <c r="B558" s="96"/>
    </row>
    <row r="559" spans="1:2" s="287" customFormat="1" x14ac:dyDescent="0.2">
      <c r="A559" s="290"/>
      <c r="B559" s="96"/>
    </row>
    <row r="560" spans="1:2" s="287" customFormat="1" x14ac:dyDescent="0.2">
      <c r="A560" s="290"/>
      <c r="B560" s="96"/>
    </row>
    <row r="561" spans="1:2" s="287" customFormat="1" x14ac:dyDescent="0.2">
      <c r="A561" s="290"/>
      <c r="B561" s="96"/>
    </row>
    <row r="562" spans="1:2" s="287" customFormat="1" x14ac:dyDescent="0.2">
      <c r="A562" s="290"/>
      <c r="B562" s="96"/>
    </row>
    <row r="563" spans="1:2" s="287" customFormat="1" x14ac:dyDescent="0.2">
      <c r="A563" s="290"/>
      <c r="B563" s="96"/>
    </row>
    <row r="564" spans="1:2" s="287" customFormat="1" x14ac:dyDescent="0.2">
      <c r="A564" s="290"/>
      <c r="B564" s="96"/>
    </row>
    <row r="565" spans="1:2" s="287" customFormat="1" x14ac:dyDescent="0.2">
      <c r="A565" s="290"/>
      <c r="B565" s="96"/>
    </row>
    <row r="566" spans="1:2" s="287" customFormat="1" x14ac:dyDescent="0.2">
      <c r="A566" s="290"/>
      <c r="B566" s="96"/>
    </row>
    <row r="567" spans="1:2" s="287" customFormat="1" x14ac:dyDescent="0.2">
      <c r="A567" s="290"/>
      <c r="B567" s="96"/>
    </row>
    <row r="568" spans="1:2" s="287" customFormat="1" x14ac:dyDescent="0.2">
      <c r="A568" s="290"/>
      <c r="B568" s="96"/>
    </row>
    <row r="569" spans="1:2" s="287" customFormat="1" x14ac:dyDescent="0.2">
      <c r="A569" s="290"/>
      <c r="B569" s="96"/>
    </row>
    <row r="570" spans="1:2" s="287" customFormat="1" x14ac:dyDescent="0.2">
      <c r="A570" s="290"/>
      <c r="B570" s="96"/>
    </row>
    <row r="571" spans="1:2" s="287" customFormat="1" x14ac:dyDescent="0.2">
      <c r="A571" s="290"/>
      <c r="B571" s="96"/>
    </row>
    <row r="572" spans="1:2" s="287" customFormat="1" x14ac:dyDescent="0.2">
      <c r="A572" s="290"/>
      <c r="B572" s="96"/>
    </row>
    <row r="573" spans="1:2" s="287" customFormat="1" x14ac:dyDescent="0.2">
      <c r="A573" s="290"/>
      <c r="B573" s="96"/>
    </row>
    <row r="574" spans="1:2" s="287" customFormat="1" x14ac:dyDescent="0.2">
      <c r="A574" s="290"/>
      <c r="B574" s="96"/>
    </row>
    <row r="575" spans="1:2" s="287" customFormat="1" x14ac:dyDescent="0.2">
      <c r="A575" s="290"/>
      <c r="B575" s="96"/>
    </row>
    <row r="576" spans="1:2" s="287" customFormat="1" x14ac:dyDescent="0.2">
      <c r="A576" s="290"/>
      <c r="B576" s="96"/>
    </row>
    <row r="577" spans="1:2" s="287" customFormat="1" x14ac:dyDescent="0.2">
      <c r="A577" s="290"/>
      <c r="B577" s="96"/>
    </row>
    <row r="578" spans="1:2" s="287" customFormat="1" x14ac:dyDescent="0.2">
      <c r="A578" s="290"/>
      <c r="B578" s="96"/>
    </row>
    <row r="579" spans="1:2" s="287" customFormat="1" x14ac:dyDescent="0.2">
      <c r="A579" s="290"/>
      <c r="B579" s="96"/>
    </row>
    <row r="580" spans="1:2" s="287" customFormat="1" x14ac:dyDescent="0.2">
      <c r="A580" s="290"/>
      <c r="B580" s="96"/>
    </row>
    <row r="581" spans="1:2" s="287" customFormat="1" x14ac:dyDescent="0.2">
      <c r="A581" s="290"/>
      <c r="B581" s="96"/>
    </row>
    <row r="582" spans="1:2" s="287" customFormat="1" x14ac:dyDescent="0.2">
      <c r="A582" s="290"/>
      <c r="B582" s="96"/>
    </row>
    <row r="583" spans="1:2" s="287" customFormat="1" x14ac:dyDescent="0.2">
      <c r="A583" s="290"/>
      <c r="B583" s="96"/>
    </row>
    <row r="584" spans="1:2" s="287" customFormat="1" x14ac:dyDescent="0.2">
      <c r="A584" s="290"/>
      <c r="B584" s="96"/>
    </row>
    <row r="585" spans="1:2" s="287" customFormat="1" x14ac:dyDescent="0.2">
      <c r="A585" s="290"/>
      <c r="B585" s="96"/>
    </row>
    <row r="586" spans="1:2" s="287" customFormat="1" x14ac:dyDescent="0.2">
      <c r="A586" s="290"/>
      <c r="B586" s="96"/>
    </row>
    <row r="587" spans="1:2" s="287" customFormat="1" x14ac:dyDescent="0.2">
      <c r="A587" s="290"/>
      <c r="B587" s="96"/>
    </row>
    <row r="588" spans="1:2" s="287" customFormat="1" x14ac:dyDescent="0.2">
      <c r="A588" s="290"/>
      <c r="B588" s="96"/>
    </row>
    <row r="589" spans="1:2" s="287" customFormat="1" x14ac:dyDescent="0.2">
      <c r="A589" s="290"/>
      <c r="B589" s="96"/>
    </row>
    <row r="590" spans="1:2" s="287" customFormat="1" x14ac:dyDescent="0.2">
      <c r="A590" s="290"/>
      <c r="B590" s="96"/>
    </row>
    <row r="591" spans="1:2" s="287" customFormat="1" x14ac:dyDescent="0.2">
      <c r="A591" s="290"/>
      <c r="B591" s="96"/>
    </row>
    <row r="592" spans="1:2" s="287" customFormat="1" x14ac:dyDescent="0.2">
      <c r="A592" s="290"/>
      <c r="B592" s="96"/>
    </row>
    <row r="593" spans="1:2" s="287" customFormat="1" x14ac:dyDescent="0.2">
      <c r="A593" s="290"/>
      <c r="B593" s="96"/>
    </row>
    <row r="594" spans="1:2" s="287" customFormat="1" x14ac:dyDescent="0.2">
      <c r="A594" s="290"/>
      <c r="B594" s="96"/>
    </row>
    <row r="595" spans="1:2" s="287" customFormat="1" x14ac:dyDescent="0.2">
      <c r="A595" s="290"/>
      <c r="B595" s="96"/>
    </row>
    <row r="596" spans="1:2" s="287" customFormat="1" x14ac:dyDescent="0.2">
      <c r="A596" s="290"/>
      <c r="B596" s="96"/>
    </row>
    <row r="597" spans="1:2" s="287" customFormat="1" x14ac:dyDescent="0.2">
      <c r="A597" s="290"/>
      <c r="B597" s="96"/>
    </row>
    <row r="598" spans="1:2" s="287" customFormat="1" x14ac:dyDescent="0.2">
      <c r="A598" s="290"/>
      <c r="B598" s="96"/>
    </row>
    <row r="599" spans="1:2" s="287" customFormat="1" x14ac:dyDescent="0.2">
      <c r="A599" s="290"/>
      <c r="B599" s="96"/>
    </row>
    <row r="600" spans="1:2" s="287" customFormat="1" x14ac:dyDescent="0.2">
      <c r="A600" s="290"/>
      <c r="B600" s="96"/>
    </row>
    <row r="601" spans="1:2" s="287" customFormat="1" x14ac:dyDescent="0.2">
      <c r="A601" s="290"/>
      <c r="B601" s="96"/>
    </row>
    <row r="602" spans="1:2" s="287" customFormat="1" x14ac:dyDescent="0.2">
      <c r="A602" s="290"/>
      <c r="B602" s="96"/>
    </row>
    <row r="603" spans="1:2" s="287" customFormat="1" x14ac:dyDescent="0.2">
      <c r="A603" s="290"/>
      <c r="B603" s="96"/>
    </row>
    <row r="604" spans="1:2" s="287" customFormat="1" x14ac:dyDescent="0.2">
      <c r="A604" s="290"/>
      <c r="B604" s="96"/>
    </row>
    <row r="605" spans="1:2" s="287" customFormat="1" x14ac:dyDescent="0.2">
      <c r="A605" s="290"/>
      <c r="B605" s="96"/>
    </row>
    <row r="606" spans="1:2" s="287" customFormat="1" x14ac:dyDescent="0.2">
      <c r="A606" s="290"/>
      <c r="B606" s="96"/>
    </row>
    <row r="607" spans="1:2" s="287" customFormat="1" x14ac:dyDescent="0.2">
      <c r="A607" s="290"/>
      <c r="B607" s="96"/>
    </row>
    <row r="608" spans="1:2" s="287" customFormat="1" x14ac:dyDescent="0.2">
      <c r="A608" s="290"/>
      <c r="B608" s="96"/>
    </row>
    <row r="609" spans="1:2" s="287" customFormat="1" x14ac:dyDescent="0.2">
      <c r="A609" s="290"/>
      <c r="B609" s="96"/>
    </row>
    <row r="610" spans="1:2" s="287" customFormat="1" x14ac:dyDescent="0.2">
      <c r="A610" s="290"/>
      <c r="B610" s="96"/>
    </row>
    <row r="611" spans="1:2" s="287" customFormat="1" x14ac:dyDescent="0.2">
      <c r="A611" s="290"/>
      <c r="B611" s="96"/>
    </row>
    <row r="612" spans="1:2" s="287" customFormat="1" x14ac:dyDescent="0.2">
      <c r="A612" s="290"/>
      <c r="B612" s="96"/>
    </row>
    <row r="613" spans="1:2" s="287" customFormat="1" x14ac:dyDescent="0.2">
      <c r="A613" s="290"/>
      <c r="B613" s="96"/>
    </row>
    <row r="614" spans="1:2" s="287" customFormat="1" x14ac:dyDescent="0.2">
      <c r="A614" s="290"/>
      <c r="B614" s="96"/>
    </row>
    <row r="615" spans="1:2" s="287" customFormat="1" x14ac:dyDescent="0.2">
      <c r="A615" s="290"/>
      <c r="B615" s="96"/>
    </row>
    <row r="616" spans="1:2" s="287" customFormat="1" x14ac:dyDescent="0.2">
      <c r="A616" s="290"/>
      <c r="B616" s="96"/>
    </row>
    <row r="617" spans="1:2" s="287" customFormat="1" x14ac:dyDescent="0.2">
      <c r="A617" s="290"/>
      <c r="B617" s="96"/>
    </row>
    <row r="618" spans="1:2" s="287" customFormat="1" x14ac:dyDescent="0.2">
      <c r="A618" s="290"/>
      <c r="B618" s="96"/>
    </row>
    <row r="619" spans="1:2" s="287" customFormat="1" x14ac:dyDescent="0.2">
      <c r="A619" s="290"/>
      <c r="B619" s="96"/>
    </row>
    <row r="620" spans="1:2" s="287" customFormat="1" x14ac:dyDescent="0.2">
      <c r="A620" s="290"/>
      <c r="B620" s="96"/>
    </row>
    <row r="621" spans="1:2" s="287" customFormat="1" x14ac:dyDescent="0.2">
      <c r="A621" s="290"/>
      <c r="B621" s="96"/>
    </row>
    <row r="622" spans="1:2" s="287" customFormat="1" x14ac:dyDescent="0.2">
      <c r="A622" s="290"/>
      <c r="B622" s="96"/>
    </row>
    <row r="623" spans="1:2" s="287" customFormat="1" x14ac:dyDescent="0.2">
      <c r="A623" s="290"/>
      <c r="B623" s="96"/>
    </row>
    <row r="624" spans="1:2" s="287" customFormat="1" x14ac:dyDescent="0.2">
      <c r="A624" s="290"/>
      <c r="B624" s="96"/>
    </row>
    <row r="625" spans="1:2" s="287" customFormat="1" x14ac:dyDescent="0.2">
      <c r="A625" s="290"/>
      <c r="B625" s="96"/>
    </row>
    <row r="626" spans="1:2" s="287" customFormat="1" x14ac:dyDescent="0.2">
      <c r="A626" s="290"/>
      <c r="B626" s="96"/>
    </row>
    <row r="627" spans="1:2" s="287" customFormat="1" x14ac:dyDescent="0.2">
      <c r="A627" s="290"/>
      <c r="B627" s="96"/>
    </row>
    <row r="628" spans="1:2" s="287" customFormat="1" x14ac:dyDescent="0.2">
      <c r="A628" s="290"/>
      <c r="B628" s="96"/>
    </row>
    <row r="629" spans="1:2" s="287" customFormat="1" x14ac:dyDescent="0.2">
      <c r="A629" s="290"/>
      <c r="B629" s="96"/>
    </row>
    <row r="630" spans="1:2" s="287" customFormat="1" x14ac:dyDescent="0.2">
      <c r="A630" s="290"/>
      <c r="B630" s="96"/>
    </row>
    <row r="631" spans="1:2" s="287" customFormat="1" x14ac:dyDescent="0.2">
      <c r="A631" s="290"/>
      <c r="B631" s="96"/>
    </row>
    <row r="632" spans="1:2" s="287" customFormat="1" x14ac:dyDescent="0.2">
      <c r="A632" s="290"/>
      <c r="B632" s="96"/>
    </row>
    <row r="633" spans="1:2" s="287" customFormat="1" x14ac:dyDescent="0.2">
      <c r="A633" s="290"/>
      <c r="B633" s="96"/>
    </row>
    <row r="634" spans="1:2" s="287" customFormat="1" x14ac:dyDescent="0.2">
      <c r="A634" s="290"/>
      <c r="B634" s="96"/>
    </row>
    <row r="635" spans="1:2" s="287" customFormat="1" x14ac:dyDescent="0.2">
      <c r="A635" s="290"/>
      <c r="B635" s="96"/>
    </row>
    <row r="636" spans="1:2" s="287" customFormat="1" x14ac:dyDescent="0.2">
      <c r="A636" s="290"/>
      <c r="B636" s="96"/>
    </row>
    <row r="637" spans="1:2" s="287" customFormat="1" x14ac:dyDescent="0.2">
      <c r="A637" s="290"/>
      <c r="B637" s="96"/>
    </row>
    <row r="638" spans="1:2" s="287" customFormat="1" x14ac:dyDescent="0.2">
      <c r="A638" s="290"/>
      <c r="B638" s="96"/>
    </row>
    <row r="639" spans="1:2" s="287" customFormat="1" x14ac:dyDescent="0.2">
      <c r="A639" s="290"/>
      <c r="B639" s="96"/>
    </row>
    <row r="640" spans="1:2" s="287" customFormat="1" x14ac:dyDescent="0.2">
      <c r="A640" s="290"/>
      <c r="B640" s="96"/>
    </row>
    <row r="641" spans="1:2" s="287" customFormat="1" x14ac:dyDescent="0.2">
      <c r="A641" s="290"/>
      <c r="B641" s="96"/>
    </row>
    <row r="642" spans="1:2" s="287" customFormat="1" x14ac:dyDescent="0.2">
      <c r="A642" s="290"/>
      <c r="B642" s="96"/>
    </row>
    <row r="643" spans="1:2" s="287" customFormat="1" x14ac:dyDescent="0.2">
      <c r="A643" s="290"/>
      <c r="B643" s="96"/>
    </row>
    <row r="644" spans="1:2" s="287" customFormat="1" x14ac:dyDescent="0.2">
      <c r="A644" s="290"/>
      <c r="B644" s="96"/>
    </row>
    <row r="645" spans="1:2" s="287" customFormat="1" x14ac:dyDescent="0.2">
      <c r="A645" s="290"/>
      <c r="B645" s="96"/>
    </row>
    <row r="646" spans="1:2" s="287" customFormat="1" x14ac:dyDescent="0.2">
      <c r="A646" s="290"/>
      <c r="B646" s="96"/>
    </row>
    <row r="647" spans="1:2" s="287" customFormat="1" x14ac:dyDescent="0.2">
      <c r="A647" s="290"/>
      <c r="B647" s="96"/>
    </row>
    <row r="648" spans="1:2" s="287" customFormat="1" x14ac:dyDescent="0.2">
      <c r="A648" s="290"/>
      <c r="B648" s="96"/>
    </row>
    <row r="649" spans="1:2" s="287" customFormat="1" x14ac:dyDescent="0.2">
      <c r="A649" s="290"/>
      <c r="B649" s="96"/>
    </row>
    <row r="650" spans="1:2" s="287" customFormat="1" x14ac:dyDescent="0.2">
      <c r="A650" s="290"/>
      <c r="B650" s="96"/>
    </row>
    <row r="651" spans="1:2" s="287" customFormat="1" x14ac:dyDescent="0.2">
      <c r="A651" s="290"/>
      <c r="B651" s="96"/>
    </row>
    <row r="652" spans="1:2" s="287" customFormat="1" x14ac:dyDescent="0.2">
      <c r="A652" s="290"/>
      <c r="B652" s="96"/>
    </row>
    <row r="653" spans="1:2" s="287" customFormat="1" x14ac:dyDescent="0.2">
      <c r="A653" s="290"/>
      <c r="B653" s="96"/>
    </row>
    <row r="654" spans="1:2" s="287" customFormat="1" x14ac:dyDescent="0.2">
      <c r="A654" s="290"/>
      <c r="B654" s="96"/>
    </row>
    <row r="655" spans="1:2" s="287" customFormat="1" x14ac:dyDescent="0.2">
      <c r="A655" s="290"/>
      <c r="B655" s="96"/>
    </row>
    <row r="656" spans="1:2" s="287" customFormat="1" x14ac:dyDescent="0.2">
      <c r="A656" s="290"/>
      <c r="B656" s="96"/>
    </row>
    <row r="657" spans="1:2" s="287" customFormat="1" x14ac:dyDescent="0.2">
      <c r="A657" s="290"/>
      <c r="B657" s="96"/>
    </row>
    <row r="658" spans="1:2" s="287" customFormat="1" x14ac:dyDescent="0.2">
      <c r="A658" s="290"/>
      <c r="B658" s="96"/>
    </row>
    <row r="659" spans="1:2" s="287" customFormat="1" x14ac:dyDescent="0.2">
      <c r="A659" s="290"/>
      <c r="B659" s="96"/>
    </row>
    <row r="660" spans="1:2" s="287" customFormat="1" x14ac:dyDescent="0.2">
      <c r="A660" s="290"/>
      <c r="B660" s="96"/>
    </row>
    <row r="661" spans="1:2" s="287" customFormat="1" x14ac:dyDescent="0.2">
      <c r="A661" s="290"/>
      <c r="B661" s="96"/>
    </row>
    <row r="662" spans="1:2" s="287" customFormat="1" x14ac:dyDescent="0.2">
      <c r="A662" s="290"/>
      <c r="B662" s="96"/>
    </row>
    <row r="663" spans="1:2" s="287" customFormat="1" x14ac:dyDescent="0.2">
      <c r="A663" s="290"/>
      <c r="B663" s="96"/>
    </row>
    <row r="664" spans="1:2" s="287" customFormat="1" x14ac:dyDescent="0.2">
      <c r="A664" s="290"/>
      <c r="B664" s="96"/>
    </row>
    <row r="665" spans="1:2" s="287" customFormat="1" x14ac:dyDescent="0.2">
      <c r="A665" s="290"/>
      <c r="B665" s="96"/>
    </row>
    <row r="666" spans="1:2" s="287" customFormat="1" x14ac:dyDescent="0.2">
      <c r="A666" s="290"/>
      <c r="B666" s="96"/>
    </row>
    <row r="667" spans="1:2" s="287" customFormat="1" x14ac:dyDescent="0.2">
      <c r="A667" s="290"/>
      <c r="B667" s="96"/>
    </row>
    <row r="668" spans="1:2" s="287" customFormat="1" x14ac:dyDescent="0.2">
      <c r="A668" s="290"/>
      <c r="B668" s="96"/>
    </row>
    <row r="669" spans="1:2" s="287" customFormat="1" x14ac:dyDescent="0.2">
      <c r="A669" s="290"/>
      <c r="B669" s="96"/>
    </row>
    <row r="670" spans="1:2" s="287" customFormat="1" x14ac:dyDescent="0.2">
      <c r="A670" s="290"/>
      <c r="B670" s="96"/>
    </row>
    <row r="671" spans="1:2" s="287" customFormat="1" x14ac:dyDescent="0.2">
      <c r="A671" s="290"/>
      <c r="B671" s="96"/>
    </row>
    <row r="672" spans="1:2" s="287" customFormat="1" x14ac:dyDescent="0.2">
      <c r="A672" s="290"/>
      <c r="B672" s="96"/>
    </row>
    <row r="673" spans="1:2" s="287" customFormat="1" x14ac:dyDescent="0.2">
      <c r="A673" s="290"/>
      <c r="B673" s="96"/>
    </row>
    <row r="674" spans="1:2" s="287" customFormat="1" x14ac:dyDescent="0.2">
      <c r="A674" s="290"/>
      <c r="B674" s="96"/>
    </row>
    <row r="675" spans="1:2" s="287" customFormat="1" x14ac:dyDescent="0.2">
      <c r="A675" s="290"/>
      <c r="B675" s="96"/>
    </row>
    <row r="676" spans="1:2" s="287" customFormat="1" x14ac:dyDescent="0.2">
      <c r="A676" s="290"/>
      <c r="B676" s="96"/>
    </row>
    <row r="677" spans="1:2" s="287" customFormat="1" x14ac:dyDescent="0.2">
      <c r="A677" s="290"/>
      <c r="B677" s="96"/>
    </row>
    <row r="678" spans="1:2" s="287" customFormat="1" x14ac:dyDescent="0.2">
      <c r="A678" s="290"/>
      <c r="B678" s="96"/>
    </row>
    <row r="679" spans="1:2" s="287" customFormat="1" x14ac:dyDescent="0.2">
      <c r="A679" s="290"/>
      <c r="B679" s="96"/>
    </row>
    <row r="680" spans="1:2" s="287" customFormat="1" x14ac:dyDescent="0.2">
      <c r="A680" s="290"/>
      <c r="B680" s="96"/>
    </row>
    <row r="681" spans="1:2" s="287" customFormat="1" x14ac:dyDescent="0.2">
      <c r="A681" s="290"/>
      <c r="B681" s="96"/>
    </row>
    <row r="682" spans="1:2" s="287" customFormat="1" x14ac:dyDescent="0.2">
      <c r="A682" s="290"/>
      <c r="B682" s="96"/>
    </row>
    <row r="683" spans="1:2" s="287" customFormat="1" x14ac:dyDescent="0.2">
      <c r="A683" s="290"/>
      <c r="B683" s="96"/>
    </row>
    <row r="684" spans="1:2" s="287" customFormat="1" x14ac:dyDescent="0.2">
      <c r="A684" s="290"/>
      <c r="B684" s="96"/>
    </row>
    <row r="685" spans="1:2" s="287" customFormat="1" x14ac:dyDescent="0.2">
      <c r="A685" s="290"/>
      <c r="B685" s="96"/>
    </row>
    <row r="686" spans="1:2" s="287" customFormat="1" x14ac:dyDescent="0.2">
      <c r="A686" s="290"/>
      <c r="B686" s="96"/>
    </row>
    <row r="687" spans="1:2" s="287" customFormat="1" x14ac:dyDescent="0.2">
      <c r="A687" s="290"/>
      <c r="B687" s="96"/>
    </row>
    <row r="688" spans="1:2" s="287" customFormat="1" x14ac:dyDescent="0.2">
      <c r="A688" s="290"/>
      <c r="B688" s="96"/>
    </row>
    <row r="689" spans="1:2" s="287" customFormat="1" x14ac:dyDescent="0.2">
      <c r="A689" s="290"/>
      <c r="B689" s="96"/>
    </row>
    <row r="690" spans="1:2" s="287" customFormat="1" x14ac:dyDescent="0.2">
      <c r="A690" s="290"/>
      <c r="B690" s="96"/>
    </row>
    <row r="691" spans="1:2" s="287" customFormat="1" x14ac:dyDescent="0.2">
      <c r="A691" s="290"/>
      <c r="B691" s="96"/>
    </row>
    <row r="692" spans="1:2" s="287" customFormat="1" x14ac:dyDescent="0.2">
      <c r="A692" s="290"/>
      <c r="B692" s="96"/>
    </row>
    <row r="693" spans="1:2" s="287" customFormat="1" x14ac:dyDescent="0.2">
      <c r="A693" s="290"/>
      <c r="B693" s="96"/>
    </row>
    <row r="694" spans="1:2" s="287" customFormat="1" x14ac:dyDescent="0.2">
      <c r="A694" s="290"/>
      <c r="B694" s="96"/>
    </row>
    <row r="695" spans="1:2" s="287" customFormat="1" x14ac:dyDescent="0.2">
      <c r="A695" s="290"/>
      <c r="B695" s="96"/>
    </row>
    <row r="696" spans="1:2" s="287" customFormat="1" x14ac:dyDescent="0.2">
      <c r="A696" s="290"/>
      <c r="B696" s="96"/>
    </row>
    <row r="697" spans="1:2" s="287" customFormat="1" x14ac:dyDescent="0.2">
      <c r="A697" s="290"/>
      <c r="B697" s="96"/>
    </row>
    <row r="698" spans="1:2" s="287" customFormat="1" x14ac:dyDescent="0.2">
      <c r="A698" s="290"/>
      <c r="B698" s="96"/>
    </row>
    <row r="699" spans="1:2" s="287" customFormat="1" x14ac:dyDescent="0.2">
      <c r="A699" s="290"/>
      <c r="B699" s="96"/>
    </row>
    <row r="700" spans="1:2" s="287" customFormat="1" x14ac:dyDescent="0.2">
      <c r="A700" s="290"/>
      <c r="B700" s="96"/>
    </row>
    <row r="701" spans="1:2" s="287" customFormat="1" x14ac:dyDescent="0.2">
      <c r="A701" s="290"/>
      <c r="B701" s="96"/>
    </row>
    <row r="702" spans="1:2" s="287" customFormat="1" x14ac:dyDescent="0.2">
      <c r="A702" s="290"/>
      <c r="B702" s="96"/>
    </row>
    <row r="703" spans="1:2" s="287" customFormat="1" x14ac:dyDescent="0.2">
      <c r="A703" s="290"/>
      <c r="B703" s="96"/>
    </row>
    <row r="704" spans="1:2" s="287" customFormat="1" x14ac:dyDescent="0.2">
      <c r="A704" s="290"/>
      <c r="B704" s="96"/>
    </row>
    <row r="705" spans="1:2" s="287" customFormat="1" x14ac:dyDescent="0.2">
      <c r="A705" s="290"/>
      <c r="B705" s="96"/>
    </row>
    <row r="706" spans="1:2" s="287" customFormat="1" x14ac:dyDescent="0.2">
      <c r="A706" s="290"/>
      <c r="B706" s="96"/>
    </row>
    <row r="707" spans="1:2" s="287" customFormat="1" x14ac:dyDescent="0.2">
      <c r="A707" s="290"/>
      <c r="B707" s="96"/>
    </row>
    <row r="708" spans="1:2" s="287" customFormat="1" x14ac:dyDescent="0.2">
      <c r="A708" s="290"/>
      <c r="B708" s="96"/>
    </row>
    <row r="709" spans="1:2" s="287" customFormat="1" x14ac:dyDescent="0.2">
      <c r="A709" s="290"/>
      <c r="B709" s="96"/>
    </row>
    <row r="710" spans="1:2" s="287" customFormat="1" x14ac:dyDescent="0.2">
      <c r="A710" s="290"/>
      <c r="B710" s="96"/>
    </row>
    <row r="711" spans="1:2" s="287" customFormat="1" x14ac:dyDescent="0.2">
      <c r="A711" s="290"/>
      <c r="B711" s="96"/>
    </row>
    <row r="712" spans="1:2" s="287" customFormat="1" x14ac:dyDescent="0.2">
      <c r="A712" s="290"/>
      <c r="B712" s="96"/>
    </row>
    <row r="713" spans="1:2" s="287" customFormat="1" x14ac:dyDescent="0.2">
      <c r="A713" s="290"/>
      <c r="B713" s="96"/>
    </row>
    <row r="714" spans="1:2" s="287" customFormat="1" x14ac:dyDescent="0.2">
      <c r="A714" s="290"/>
      <c r="B714" s="96"/>
    </row>
    <row r="715" spans="1:2" s="287" customFormat="1" x14ac:dyDescent="0.2">
      <c r="A715" s="290"/>
      <c r="B715" s="96"/>
    </row>
    <row r="716" spans="1:2" s="287" customFormat="1" x14ac:dyDescent="0.2">
      <c r="A716" s="290"/>
      <c r="B716" s="96"/>
    </row>
    <row r="717" spans="1:2" s="287" customFormat="1" x14ac:dyDescent="0.2">
      <c r="A717" s="290"/>
      <c r="B717" s="96"/>
    </row>
    <row r="718" spans="1:2" s="287" customFormat="1" x14ac:dyDescent="0.2">
      <c r="A718" s="290"/>
      <c r="B718" s="96"/>
    </row>
    <row r="719" spans="1:2" s="287" customFormat="1" x14ac:dyDescent="0.2">
      <c r="A719" s="290"/>
      <c r="B719" s="96"/>
    </row>
    <row r="720" spans="1:2" s="287" customFormat="1" x14ac:dyDescent="0.2">
      <c r="A720" s="290"/>
      <c r="B720" s="96"/>
    </row>
    <row r="721" spans="1:2" s="287" customFormat="1" x14ac:dyDescent="0.2">
      <c r="A721" s="290"/>
      <c r="B721" s="96"/>
    </row>
    <row r="722" spans="1:2" s="287" customFormat="1" x14ac:dyDescent="0.2">
      <c r="A722" s="290"/>
      <c r="B722" s="96"/>
    </row>
    <row r="723" spans="1:2" s="287" customFormat="1" x14ac:dyDescent="0.2">
      <c r="A723" s="290"/>
      <c r="B723" s="96"/>
    </row>
    <row r="724" spans="1:2" s="287" customFormat="1" x14ac:dyDescent="0.2">
      <c r="A724" s="290"/>
      <c r="B724" s="96"/>
    </row>
    <row r="725" spans="1:2" s="287" customFormat="1" x14ac:dyDescent="0.2">
      <c r="A725" s="290"/>
      <c r="B725" s="96"/>
    </row>
    <row r="726" spans="1:2" s="287" customFormat="1" x14ac:dyDescent="0.2">
      <c r="A726" s="290"/>
      <c r="B726" s="96"/>
    </row>
    <row r="727" spans="1:2" s="287" customFormat="1" x14ac:dyDescent="0.2">
      <c r="A727" s="290"/>
      <c r="B727" s="96"/>
    </row>
    <row r="728" spans="1:2" s="287" customFormat="1" x14ac:dyDescent="0.2">
      <c r="A728" s="290"/>
      <c r="B728" s="96"/>
    </row>
    <row r="729" spans="1:2" s="287" customFormat="1" x14ac:dyDescent="0.2">
      <c r="A729" s="290"/>
      <c r="B729" s="96"/>
    </row>
    <row r="730" spans="1:2" s="287" customFormat="1" x14ac:dyDescent="0.2">
      <c r="A730" s="290"/>
      <c r="B730" s="96"/>
    </row>
    <row r="731" spans="1:2" s="287" customFormat="1" x14ac:dyDescent="0.2">
      <c r="A731" s="290"/>
      <c r="B731" s="96"/>
    </row>
    <row r="732" spans="1:2" s="287" customFormat="1" x14ac:dyDescent="0.2">
      <c r="A732" s="290"/>
      <c r="B732" s="96"/>
    </row>
    <row r="733" spans="1:2" s="287" customFormat="1" x14ac:dyDescent="0.2">
      <c r="A733" s="290"/>
      <c r="B733" s="96"/>
    </row>
    <row r="734" spans="1:2" s="287" customFormat="1" x14ac:dyDescent="0.2">
      <c r="A734" s="290"/>
      <c r="B734" s="96"/>
    </row>
    <row r="735" spans="1:2" s="287" customFormat="1" x14ac:dyDescent="0.2">
      <c r="A735" s="290"/>
      <c r="B735" s="96"/>
    </row>
    <row r="736" spans="1:2" s="287" customFormat="1" x14ac:dyDescent="0.2">
      <c r="A736" s="290"/>
      <c r="B736" s="96"/>
    </row>
    <row r="737" spans="1:2" s="287" customFormat="1" x14ac:dyDescent="0.2">
      <c r="A737" s="290"/>
      <c r="B737" s="96"/>
    </row>
    <row r="738" spans="1:2" s="287" customFormat="1" x14ac:dyDescent="0.2">
      <c r="A738" s="290"/>
      <c r="B738" s="96"/>
    </row>
    <row r="739" spans="1:2" s="287" customFormat="1" x14ac:dyDescent="0.2">
      <c r="A739" s="290"/>
      <c r="B739" s="96"/>
    </row>
    <row r="740" spans="1:2" s="287" customFormat="1" x14ac:dyDescent="0.2">
      <c r="A740" s="290"/>
      <c r="B740" s="96"/>
    </row>
    <row r="741" spans="1:2" s="287" customFormat="1" x14ac:dyDescent="0.2">
      <c r="A741" s="290"/>
      <c r="B741" s="96"/>
    </row>
    <row r="742" spans="1:2" s="287" customFormat="1" x14ac:dyDescent="0.2">
      <c r="A742" s="290"/>
      <c r="B742" s="96"/>
    </row>
    <row r="743" spans="1:2" s="287" customFormat="1" x14ac:dyDescent="0.2">
      <c r="A743" s="290"/>
      <c r="B743" s="96"/>
    </row>
    <row r="744" spans="1:2" s="287" customFormat="1" x14ac:dyDescent="0.2">
      <c r="A744" s="290"/>
      <c r="B744" s="96"/>
    </row>
    <row r="745" spans="1:2" s="287" customFormat="1" x14ac:dyDescent="0.2">
      <c r="A745" s="290"/>
      <c r="B745" s="96"/>
    </row>
    <row r="746" spans="1:2" s="287" customFormat="1" x14ac:dyDescent="0.2">
      <c r="A746" s="290"/>
      <c r="B746" s="96"/>
    </row>
    <row r="747" spans="1:2" s="287" customFormat="1" x14ac:dyDescent="0.2">
      <c r="A747" s="290"/>
      <c r="B747" s="96"/>
    </row>
    <row r="748" spans="1:2" s="287" customFormat="1" x14ac:dyDescent="0.2">
      <c r="A748" s="290"/>
      <c r="B748" s="96"/>
    </row>
    <row r="749" spans="1:2" s="287" customFormat="1" x14ac:dyDescent="0.2">
      <c r="A749" s="290"/>
      <c r="B749" s="96"/>
    </row>
    <row r="750" spans="1:2" s="287" customFormat="1" x14ac:dyDescent="0.2">
      <c r="A750" s="290"/>
      <c r="B750" s="96"/>
    </row>
    <row r="751" spans="1:2" s="287" customFormat="1" x14ac:dyDescent="0.2">
      <c r="A751" s="290"/>
      <c r="B751" s="96"/>
    </row>
    <row r="752" spans="1:2" s="287" customFormat="1" x14ac:dyDescent="0.2">
      <c r="A752" s="290"/>
      <c r="B752" s="96"/>
    </row>
    <row r="753" spans="1:2" s="287" customFormat="1" x14ac:dyDescent="0.2">
      <c r="A753" s="290"/>
      <c r="B753" s="96"/>
    </row>
    <row r="754" spans="1:2" s="287" customFormat="1" x14ac:dyDescent="0.2">
      <c r="A754" s="290"/>
      <c r="B754" s="96"/>
    </row>
    <row r="755" spans="1:2" s="287" customFormat="1" x14ac:dyDescent="0.2">
      <c r="A755" s="290"/>
      <c r="B755" s="96"/>
    </row>
    <row r="756" spans="1:2" s="287" customFormat="1" x14ac:dyDescent="0.2">
      <c r="A756" s="290"/>
      <c r="B756" s="96"/>
    </row>
    <row r="757" spans="1:2" s="287" customFormat="1" x14ac:dyDescent="0.2">
      <c r="A757" s="290"/>
      <c r="B757" s="96"/>
    </row>
    <row r="758" spans="1:2" s="287" customFormat="1" x14ac:dyDescent="0.2">
      <c r="A758" s="290"/>
      <c r="B758" s="96"/>
    </row>
    <row r="759" spans="1:2" s="287" customFormat="1" x14ac:dyDescent="0.2">
      <c r="A759" s="290"/>
      <c r="B759" s="96"/>
    </row>
    <row r="760" spans="1:2" s="287" customFormat="1" x14ac:dyDescent="0.2">
      <c r="A760" s="290"/>
      <c r="B760" s="96"/>
    </row>
    <row r="761" spans="1:2" s="287" customFormat="1" x14ac:dyDescent="0.2">
      <c r="A761" s="290"/>
      <c r="B761" s="96"/>
    </row>
    <row r="762" spans="1:2" s="287" customFormat="1" x14ac:dyDescent="0.2">
      <c r="A762" s="290"/>
      <c r="B762" s="96"/>
    </row>
    <row r="763" spans="1:2" s="287" customFormat="1" x14ac:dyDescent="0.2">
      <c r="A763" s="290"/>
      <c r="B763" s="96"/>
    </row>
    <row r="764" spans="1:2" s="287" customFormat="1" x14ac:dyDescent="0.2">
      <c r="A764" s="290"/>
      <c r="B764" s="96"/>
    </row>
    <row r="765" spans="1:2" s="287" customFormat="1" x14ac:dyDescent="0.2">
      <c r="A765" s="290"/>
      <c r="B765" s="96"/>
    </row>
    <row r="766" spans="1:2" s="287" customFormat="1" x14ac:dyDescent="0.2">
      <c r="A766" s="290"/>
      <c r="B766" s="96"/>
    </row>
    <row r="767" spans="1:2" s="287" customFormat="1" x14ac:dyDescent="0.2">
      <c r="A767" s="290"/>
      <c r="B767" s="96"/>
    </row>
    <row r="768" spans="1:2" s="287" customFormat="1" x14ac:dyDescent="0.2">
      <c r="A768" s="290"/>
      <c r="B768" s="96"/>
    </row>
    <row r="769" spans="1:2" s="287" customFormat="1" x14ac:dyDescent="0.2">
      <c r="A769" s="290"/>
      <c r="B769" s="96"/>
    </row>
    <row r="770" spans="1:2" s="287" customFormat="1" x14ac:dyDescent="0.2">
      <c r="A770" s="290"/>
      <c r="B770" s="96"/>
    </row>
    <row r="771" spans="1:2" s="287" customFormat="1" x14ac:dyDescent="0.2">
      <c r="A771" s="290"/>
      <c r="B771" s="96"/>
    </row>
    <row r="772" spans="1:2" s="287" customFormat="1" x14ac:dyDescent="0.2">
      <c r="A772" s="290"/>
      <c r="B772" s="96"/>
    </row>
    <row r="773" spans="1:2" s="287" customFormat="1" x14ac:dyDescent="0.2">
      <c r="A773" s="290"/>
      <c r="B773" s="96"/>
    </row>
    <row r="774" spans="1:2" s="287" customFormat="1" x14ac:dyDescent="0.2">
      <c r="A774" s="290"/>
      <c r="B774" s="96"/>
    </row>
    <row r="775" spans="1:2" s="287" customFormat="1" x14ac:dyDescent="0.2">
      <c r="A775" s="290"/>
      <c r="B775" s="96"/>
    </row>
    <row r="776" spans="1:2" s="287" customFormat="1" x14ac:dyDescent="0.2">
      <c r="A776" s="290"/>
      <c r="B776" s="96"/>
    </row>
    <row r="777" spans="1:2" s="287" customFormat="1" x14ac:dyDescent="0.2">
      <c r="A777" s="290"/>
      <c r="B777" s="96"/>
    </row>
    <row r="778" spans="1:2" s="287" customFormat="1" x14ac:dyDescent="0.2">
      <c r="A778" s="290"/>
      <c r="B778" s="96"/>
    </row>
    <row r="779" spans="1:2" s="287" customFormat="1" x14ac:dyDescent="0.2">
      <c r="A779" s="290"/>
      <c r="B779" s="96"/>
    </row>
    <row r="780" spans="1:2" s="287" customFormat="1" x14ac:dyDescent="0.2">
      <c r="A780" s="290"/>
      <c r="B780" s="96"/>
    </row>
    <row r="781" spans="1:2" s="287" customFormat="1" x14ac:dyDescent="0.2">
      <c r="A781" s="290"/>
      <c r="B781" s="96"/>
    </row>
    <row r="782" spans="1:2" s="287" customFormat="1" x14ac:dyDescent="0.2">
      <c r="A782" s="290"/>
      <c r="B782" s="96"/>
    </row>
    <row r="783" spans="1:2" s="287" customFormat="1" x14ac:dyDescent="0.2">
      <c r="A783" s="290"/>
      <c r="B783" s="96"/>
    </row>
    <row r="784" spans="1:2" s="287" customFormat="1" x14ac:dyDescent="0.2">
      <c r="A784" s="290"/>
      <c r="B784" s="96"/>
    </row>
    <row r="785" spans="1:2" s="287" customFormat="1" x14ac:dyDescent="0.2">
      <c r="A785" s="290"/>
      <c r="B785" s="96"/>
    </row>
    <row r="786" spans="1:2" s="287" customFormat="1" x14ac:dyDescent="0.2">
      <c r="A786" s="290"/>
      <c r="B786" s="96"/>
    </row>
    <row r="787" spans="1:2" s="287" customFormat="1" x14ac:dyDescent="0.2">
      <c r="A787" s="290"/>
      <c r="B787" s="96"/>
    </row>
    <row r="788" spans="1:2" s="287" customFormat="1" x14ac:dyDescent="0.2">
      <c r="A788" s="290"/>
      <c r="B788" s="96"/>
    </row>
    <row r="789" spans="1:2" s="287" customFormat="1" x14ac:dyDescent="0.2">
      <c r="A789" s="290"/>
      <c r="B789" s="96"/>
    </row>
    <row r="790" spans="1:2" s="287" customFormat="1" x14ac:dyDescent="0.2">
      <c r="A790" s="290"/>
      <c r="B790" s="96"/>
    </row>
    <row r="791" spans="1:2" s="287" customFormat="1" x14ac:dyDescent="0.2">
      <c r="A791" s="290"/>
      <c r="B791" s="96"/>
    </row>
    <row r="792" spans="1:2" s="287" customFormat="1" x14ac:dyDescent="0.2">
      <c r="A792" s="290"/>
      <c r="B792" s="96"/>
    </row>
    <row r="793" spans="1:2" s="287" customFormat="1" x14ac:dyDescent="0.2">
      <c r="A793" s="290"/>
      <c r="B793" s="96"/>
    </row>
    <row r="794" spans="1:2" s="287" customFormat="1" x14ac:dyDescent="0.2">
      <c r="A794" s="290"/>
      <c r="B794" s="96"/>
    </row>
    <row r="795" spans="1:2" s="287" customFormat="1" x14ac:dyDescent="0.2">
      <c r="A795" s="290"/>
      <c r="B795" s="96"/>
    </row>
    <row r="796" spans="1:2" s="287" customFormat="1" x14ac:dyDescent="0.2">
      <c r="A796" s="290"/>
      <c r="B796" s="96"/>
    </row>
    <row r="797" spans="1:2" s="287" customFormat="1" x14ac:dyDescent="0.2">
      <c r="A797" s="290"/>
      <c r="B797" s="96"/>
    </row>
    <row r="798" spans="1:2" s="287" customFormat="1" x14ac:dyDescent="0.2">
      <c r="A798" s="290"/>
      <c r="B798" s="96"/>
    </row>
    <row r="799" spans="1:2" s="287" customFormat="1" x14ac:dyDescent="0.2">
      <c r="A799" s="290"/>
      <c r="B799" s="96"/>
    </row>
    <row r="800" spans="1:2" s="287" customFormat="1" x14ac:dyDescent="0.2">
      <c r="A800" s="290"/>
      <c r="B800" s="96"/>
    </row>
    <row r="801" spans="1:2" s="287" customFormat="1" x14ac:dyDescent="0.2">
      <c r="A801" s="290"/>
      <c r="B801" s="96"/>
    </row>
    <row r="802" spans="1:2" s="287" customFormat="1" x14ac:dyDescent="0.2">
      <c r="A802" s="290"/>
      <c r="B802" s="96"/>
    </row>
    <row r="803" spans="1:2" s="287" customFormat="1" x14ac:dyDescent="0.2">
      <c r="A803" s="290"/>
      <c r="B803" s="96"/>
    </row>
    <row r="804" spans="1:2" s="287" customFormat="1" x14ac:dyDescent="0.2">
      <c r="A804" s="290"/>
      <c r="B804" s="96"/>
    </row>
    <row r="805" spans="1:2" s="287" customFormat="1" x14ac:dyDescent="0.2">
      <c r="A805" s="290"/>
      <c r="B805" s="96"/>
    </row>
    <row r="806" spans="1:2" s="287" customFormat="1" x14ac:dyDescent="0.2">
      <c r="A806" s="290"/>
      <c r="B806" s="96"/>
    </row>
    <row r="807" spans="1:2" s="287" customFormat="1" x14ac:dyDescent="0.2">
      <c r="A807" s="290"/>
      <c r="B807" s="96"/>
    </row>
    <row r="808" spans="1:2" s="287" customFormat="1" x14ac:dyDescent="0.2">
      <c r="A808" s="290"/>
      <c r="B808" s="96"/>
    </row>
    <row r="809" spans="1:2" s="287" customFormat="1" x14ac:dyDescent="0.2">
      <c r="A809" s="290"/>
      <c r="B809" s="96"/>
    </row>
    <row r="810" spans="1:2" s="287" customFormat="1" x14ac:dyDescent="0.2">
      <c r="A810" s="290"/>
      <c r="B810" s="96"/>
    </row>
    <row r="811" spans="1:2" s="287" customFormat="1" x14ac:dyDescent="0.2">
      <c r="A811" s="290"/>
      <c r="B811" s="96"/>
    </row>
    <row r="812" spans="1:2" s="287" customFormat="1" x14ac:dyDescent="0.2">
      <c r="A812" s="290"/>
      <c r="B812" s="96"/>
    </row>
    <row r="813" spans="1:2" s="287" customFormat="1" x14ac:dyDescent="0.2">
      <c r="A813" s="290"/>
      <c r="B813" s="96"/>
    </row>
    <row r="814" spans="1:2" s="287" customFormat="1" x14ac:dyDescent="0.2">
      <c r="A814" s="290"/>
      <c r="B814" s="96"/>
    </row>
    <row r="815" spans="1:2" s="287" customFormat="1" x14ac:dyDescent="0.2">
      <c r="A815" s="290"/>
      <c r="B815" s="96"/>
    </row>
    <row r="816" spans="1:2" s="287" customFormat="1" x14ac:dyDescent="0.2">
      <c r="A816" s="290"/>
      <c r="B816" s="96"/>
    </row>
    <row r="817" spans="1:2" s="287" customFormat="1" x14ac:dyDescent="0.2">
      <c r="A817" s="290"/>
      <c r="B817" s="96"/>
    </row>
    <row r="818" spans="1:2" s="287" customFormat="1" x14ac:dyDescent="0.2">
      <c r="A818" s="290"/>
      <c r="B818" s="96"/>
    </row>
    <row r="819" spans="1:2" s="287" customFormat="1" x14ac:dyDescent="0.2">
      <c r="A819" s="290"/>
      <c r="B819" s="96"/>
    </row>
    <row r="820" spans="1:2" s="287" customFormat="1" x14ac:dyDescent="0.2">
      <c r="A820" s="290"/>
      <c r="B820" s="96"/>
    </row>
    <row r="821" spans="1:2" s="287" customFormat="1" x14ac:dyDescent="0.2">
      <c r="A821" s="290"/>
      <c r="B821" s="96"/>
    </row>
    <row r="822" spans="1:2" s="287" customFormat="1" x14ac:dyDescent="0.2">
      <c r="A822" s="290"/>
      <c r="B822" s="96"/>
    </row>
    <row r="823" spans="1:2" s="287" customFormat="1" x14ac:dyDescent="0.2">
      <c r="A823" s="290"/>
      <c r="B823" s="96"/>
    </row>
    <row r="824" spans="1:2" s="287" customFormat="1" x14ac:dyDescent="0.2">
      <c r="A824" s="290"/>
      <c r="B824" s="96"/>
    </row>
    <row r="825" spans="1:2" s="287" customFormat="1" x14ac:dyDescent="0.2">
      <c r="A825" s="290"/>
      <c r="B825" s="96"/>
    </row>
    <row r="826" spans="1:2" s="287" customFormat="1" x14ac:dyDescent="0.2">
      <c r="A826" s="290"/>
      <c r="B826" s="96"/>
    </row>
    <row r="827" spans="1:2" s="287" customFormat="1" x14ac:dyDescent="0.2">
      <c r="A827" s="290"/>
      <c r="B827" s="96"/>
    </row>
    <row r="828" spans="1:2" s="287" customFormat="1" x14ac:dyDescent="0.2">
      <c r="A828" s="290"/>
      <c r="B828" s="96"/>
    </row>
    <row r="829" spans="1:2" s="287" customFormat="1" x14ac:dyDescent="0.2">
      <c r="A829" s="290"/>
      <c r="B829" s="96"/>
    </row>
    <row r="830" spans="1:2" s="287" customFormat="1" x14ac:dyDescent="0.2">
      <c r="A830" s="290"/>
      <c r="B830" s="96"/>
    </row>
    <row r="831" spans="1:2" s="287" customFormat="1" x14ac:dyDescent="0.2">
      <c r="A831" s="290"/>
      <c r="B831" s="96"/>
    </row>
    <row r="832" spans="1:2" s="287" customFormat="1" x14ac:dyDescent="0.2">
      <c r="A832" s="290"/>
      <c r="B832" s="96"/>
    </row>
    <row r="833" spans="1:2" s="287" customFormat="1" x14ac:dyDescent="0.2">
      <c r="A833" s="290"/>
      <c r="B833" s="96"/>
    </row>
    <row r="834" spans="1:2" s="287" customFormat="1" x14ac:dyDescent="0.2">
      <c r="A834" s="290"/>
      <c r="B834" s="96"/>
    </row>
    <row r="835" spans="1:2" s="287" customFormat="1" x14ac:dyDescent="0.2">
      <c r="A835" s="290"/>
      <c r="B835" s="96"/>
    </row>
    <row r="836" spans="1:2" s="287" customFormat="1" x14ac:dyDescent="0.2">
      <c r="A836" s="290"/>
      <c r="B836" s="96"/>
    </row>
    <row r="837" spans="1:2" s="287" customFormat="1" x14ac:dyDescent="0.2">
      <c r="A837" s="290"/>
      <c r="B837" s="96"/>
    </row>
    <row r="838" spans="1:2" s="287" customFormat="1" x14ac:dyDescent="0.2">
      <c r="A838" s="290"/>
      <c r="B838" s="96"/>
    </row>
    <row r="839" spans="1:2" s="287" customFormat="1" x14ac:dyDescent="0.2">
      <c r="A839" s="290"/>
      <c r="B839" s="96"/>
    </row>
    <row r="840" spans="1:2" s="287" customFormat="1" x14ac:dyDescent="0.2">
      <c r="A840" s="290"/>
      <c r="B840" s="96"/>
    </row>
    <row r="841" spans="1:2" s="287" customFormat="1" x14ac:dyDescent="0.2">
      <c r="A841" s="290"/>
      <c r="B841" s="96"/>
    </row>
    <row r="842" spans="1:2" s="287" customFormat="1" x14ac:dyDescent="0.2">
      <c r="A842" s="290"/>
      <c r="B842" s="96"/>
    </row>
    <row r="843" spans="1:2" s="287" customFormat="1" x14ac:dyDescent="0.2">
      <c r="A843" s="290"/>
      <c r="B843" s="96"/>
    </row>
    <row r="844" spans="1:2" s="287" customFormat="1" x14ac:dyDescent="0.2">
      <c r="A844" s="290"/>
      <c r="B844" s="96"/>
    </row>
    <row r="845" spans="1:2" s="287" customFormat="1" x14ac:dyDescent="0.2">
      <c r="A845" s="290"/>
      <c r="B845" s="96"/>
    </row>
    <row r="846" spans="1:2" s="287" customFormat="1" x14ac:dyDescent="0.2">
      <c r="A846" s="290"/>
      <c r="B846" s="96"/>
    </row>
    <row r="847" spans="1:2" s="287" customFormat="1" x14ac:dyDescent="0.2">
      <c r="A847" s="290"/>
      <c r="B847" s="96"/>
    </row>
    <row r="848" spans="1:2" s="287" customFormat="1" x14ac:dyDescent="0.2">
      <c r="A848" s="290"/>
      <c r="B848" s="96"/>
    </row>
    <row r="849" spans="1:2" s="287" customFormat="1" x14ac:dyDescent="0.2">
      <c r="A849" s="290"/>
      <c r="B849" s="96"/>
    </row>
    <row r="850" spans="1:2" s="287" customFormat="1" x14ac:dyDescent="0.2">
      <c r="A850" s="290"/>
      <c r="B850" s="96"/>
    </row>
    <row r="851" spans="1:2" s="287" customFormat="1" x14ac:dyDescent="0.2">
      <c r="A851" s="290"/>
      <c r="B851" s="96"/>
    </row>
    <row r="852" spans="1:2" s="287" customFormat="1" x14ac:dyDescent="0.2">
      <c r="A852" s="290"/>
      <c r="B852" s="96"/>
    </row>
    <row r="853" spans="1:2" s="287" customFormat="1" x14ac:dyDescent="0.2">
      <c r="A853" s="290"/>
      <c r="B853" s="96"/>
    </row>
    <row r="854" spans="1:2" s="287" customFormat="1" x14ac:dyDescent="0.2">
      <c r="A854" s="290"/>
      <c r="B854" s="96"/>
    </row>
    <row r="855" spans="1:2" s="287" customFormat="1" x14ac:dyDescent="0.2">
      <c r="A855" s="290"/>
      <c r="B855" s="96"/>
    </row>
    <row r="856" spans="1:2" s="287" customFormat="1" x14ac:dyDescent="0.2">
      <c r="A856" s="290"/>
      <c r="B856" s="96"/>
    </row>
    <row r="857" spans="1:2" s="287" customFormat="1" x14ac:dyDescent="0.2">
      <c r="A857" s="290"/>
      <c r="B857" s="96"/>
    </row>
    <row r="858" spans="1:2" s="287" customFormat="1" x14ac:dyDescent="0.2">
      <c r="A858" s="290"/>
      <c r="B858" s="96"/>
    </row>
    <row r="859" spans="1:2" s="287" customFormat="1" x14ac:dyDescent="0.2">
      <c r="A859" s="290"/>
      <c r="B859" s="96"/>
    </row>
    <row r="860" spans="1:2" s="287" customFormat="1" x14ac:dyDescent="0.2">
      <c r="A860" s="290"/>
      <c r="B860" s="96"/>
    </row>
    <row r="861" spans="1:2" s="287" customFormat="1" x14ac:dyDescent="0.2">
      <c r="A861" s="290"/>
      <c r="B861" s="96"/>
    </row>
    <row r="862" spans="1:2" s="287" customFormat="1" x14ac:dyDescent="0.2">
      <c r="A862" s="290"/>
      <c r="B862" s="96"/>
    </row>
    <row r="863" spans="1:2" s="287" customFormat="1" x14ac:dyDescent="0.2">
      <c r="A863" s="290"/>
      <c r="B863" s="96"/>
    </row>
    <row r="864" spans="1:2" s="287" customFormat="1" x14ac:dyDescent="0.2">
      <c r="A864" s="290"/>
      <c r="B864" s="96"/>
    </row>
    <row r="865" spans="1:2" s="287" customFormat="1" x14ac:dyDescent="0.2">
      <c r="A865" s="290"/>
      <c r="B865" s="96"/>
    </row>
    <row r="866" spans="1:2" s="287" customFormat="1" x14ac:dyDescent="0.2">
      <c r="A866" s="290"/>
      <c r="B866" s="96"/>
    </row>
    <row r="867" spans="1:2" s="287" customFormat="1" x14ac:dyDescent="0.2">
      <c r="A867" s="290"/>
      <c r="B867" s="96"/>
    </row>
    <row r="868" spans="1:2" s="287" customFormat="1" x14ac:dyDescent="0.2">
      <c r="A868" s="290"/>
      <c r="B868" s="96"/>
    </row>
    <row r="869" spans="1:2" s="287" customFormat="1" x14ac:dyDescent="0.2">
      <c r="A869" s="290"/>
      <c r="B869" s="96"/>
    </row>
    <row r="870" spans="1:2" s="287" customFormat="1" x14ac:dyDescent="0.2">
      <c r="A870" s="290"/>
      <c r="B870" s="96"/>
    </row>
    <row r="871" spans="1:2" s="287" customFormat="1" x14ac:dyDescent="0.2">
      <c r="A871" s="290"/>
      <c r="B871" s="96"/>
    </row>
    <row r="872" spans="1:2" s="287" customFormat="1" x14ac:dyDescent="0.2">
      <c r="A872" s="290"/>
      <c r="B872" s="96"/>
    </row>
    <row r="873" spans="1:2" s="287" customFormat="1" x14ac:dyDescent="0.2">
      <c r="A873" s="290"/>
      <c r="B873" s="96"/>
    </row>
    <row r="874" spans="1:2" s="287" customFormat="1" x14ac:dyDescent="0.2">
      <c r="A874" s="290"/>
      <c r="B874" s="96"/>
    </row>
    <row r="875" spans="1:2" s="287" customFormat="1" x14ac:dyDescent="0.2">
      <c r="A875" s="290"/>
      <c r="B875" s="96"/>
    </row>
    <row r="876" spans="1:2" s="287" customFormat="1" x14ac:dyDescent="0.2">
      <c r="A876" s="290"/>
      <c r="B876" s="96"/>
    </row>
    <row r="877" spans="1:2" s="287" customFormat="1" x14ac:dyDescent="0.2">
      <c r="A877" s="290"/>
      <c r="B877" s="96"/>
    </row>
    <row r="878" spans="1:2" s="287" customFormat="1" x14ac:dyDescent="0.2">
      <c r="A878" s="290"/>
      <c r="B878" s="96"/>
    </row>
    <row r="879" spans="1:2" s="287" customFormat="1" x14ac:dyDescent="0.2">
      <c r="A879" s="290"/>
      <c r="B879" s="96"/>
    </row>
    <row r="880" spans="1:2" s="287" customFormat="1" x14ac:dyDescent="0.2">
      <c r="A880" s="290"/>
      <c r="B880" s="96"/>
    </row>
    <row r="881" spans="1:2" s="287" customFormat="1" x14ac:dyDescent="0.2">
      <c r="A881" s="290"/>
      <c r="B881" s="96"/>
    </row>
    <row r="882" spans="1:2" s="287" customFormat="1" x14ac:dyDescent="0.2">
      <c r="A882" s="290"/>
      <c r="B882" s="96"/>
    </row>
    <row r="883" spans="1:2" s="287" customFormat="1" x14ac:dyDescent="0.2">
      <c r="A883" s="290"/>
      <c r="B883" s="96"/>
    </row>
    <row r="884" spans="1:2" s="287" customFormat="1" x14ac:dyDescent="0.2">
      <c r="A884" s="290"/>
      <c r="B884" s="96"/>
    </row>
    <row r="885" spans="1:2" s="287" customFormat="1" x14ac:dyDescent="0.2">
      <c r="A885" s="290"/>
      <c r="B885" s="96"/>
    </row>
    <row r="886" spans="1:2" s="287" customFormat="1" x14ac:dyDescent="0.2">
      <c r="A886" s="290"/>
      <c r="B886" s="96"/>
    </row>
    <row r="887" spans="1:2" s="287" customFormat="1" x14ac:dyDescent="0.2">
      <c r="A887" s="290"/>
      <c r="B887" s="96"/>
    </row>
    <row r="888" spans="1:2" s="287" customFormat="1" x14ac:dyDescent="0.2">
      <c r="A888" s="290"/>
      <c r="B888" s="96"/>
    </row>
    <row r="889" spans="1:2" s="287" customFormat="1" x14ac:dyDescent="0.2">
      <c r="A889" s="290"/>
      <c r="B889" s="96"/>
    </row>
    <row r="890" spans="1:2" s="287" customFormat="1" x14ac:dyDescent="0.2">
      <c r="A890" s="290"/>
      <c r="B890" s="96"/>
    </row>
    <row r="891" spans="1:2" s="287" customFormat="1" x14ac:dyDescent="0.2">
      <c r="A891" s="290"/>
      <c r="B891" s="96"/>
    </row>
    <row r="892" spans="1:2" s="287" customFormat="1" x14ac:dyDescent="0.2">
      <c r="A892" s="290"/>
      <c r="B892" s="96"/>
    </row>
    <row r="893" spans="1:2" s="287" customFormat="1" x14ac:dyDescent="0.2">
      <c r="A893" s="290"/>
      <c r="B893" s="96"/>
    </row>
    <row r="894" spans="1:2" s="287" customFormat="1" x14ac:dyDescent="0.2">
      <c r="A894" s="290"/>
      <c r="B894" s="96"/>
    </row>
    <row r="895" spans="1:2" s="287" customFormat="1" x14ac:dyDescent="0.2">
      <c r="A895" s="290"/>
      <c r="B895" s="96"/>
    </row>
    <row r="896" spans="1:2" s="287" customFormat="1" x14ac:dyDescent="0.2">
      <c r="A896" s="290"/>
      <c r="B896" s="96"/>
    </row>
    <row r="897" spans="1:2" s="287" customFormat="1" x14ac:dyDescent="0.2">
      <c r="A897" s="290"/>
      <c r="B897" s="96"/>
    </row>
    <row r="898" spans="1:2" s="287" customFormat="1" x14ac:dyDescent="0.2">
      <c r="A898" s="290"/>
      <c r="B898" s="96"/>
    </row>
    <row r="899" spans="1:2" s="287" customFormat="1" x14ac:dyDescent="0.2">
      <c r="A899" s="290"/>
      <c r="B899" s="96"/>
    </row>
    <row r="900" spans="1:2" s="287" customFormat="1" x14ac:dyDescent="0.2">
      <c r="A900" s="290"/>
      <c r="B900" s="96"/>
    </row>
    <row r="901" spans="1:2" s="287" customFormat="1" x14ac:dyDescent="0.2">
      <c r="A901" s="290"/>
      <c r="B901" s="96"/>
    </row>
    <row r="902" spans="1:2" s="287" customFormat="1" x14ac:dyDescent="0.2">
      <c r="A902" s="290"/>
      <c r="B902" s="96"/>
    </row>
    <row r="903" spans="1:2" s="287" customFormat="1" x14ac:dyDescent="0.2">
      <c r="A903" s="290"/>
      <c r="B903" s="96"/>
    </row>
    <row r="904" spans="1:2" s="287" customFormat="1" x14ac:dyDescent="0.2">
      <c r="A904" s="290"/>
      <c r="B904" s="96"/>
    </row>
    <row r="905" spans="1:2" s="287" customFormat="1" x14ac:dyDescent="0.2">
      <c r="A905" s="290"/>
      <c r="B905" s="96"/>
    </row>
    <row r="906" spans="1:2" s="287" customFormat="1" x14ac:dyDescent="0.2">
      <c r="A906" s="290"/>
      <c r="B906" s="96"/>
    </row>
    <row r="907" spans="1:2" s="287" customFormat="1" x14ac:dyDescent="0.2">
      <c r="A907" s="290"/>
      <c r="B907" s="96"/>
    </row>
    <row r="908" spans="1:2" s="287" customFormat="1" x14ac:dyDescent="0.2">
      <c r="A908" s="290"/>
      <c r="B908" s="96"/>
    </row>
    <row r="909" spans="1:2" s="287" customFormat="1" x14ac:dyDescent="0.2">
      <c r="A909" s="290"/>
      <c r="B909" s="96"/>
    </row>
    <row r="910" spans="1:2" s="287" customFormat="1" x14ac:dyDescent="0.2">
      <c r="A910" s="290"/>
      <c r="B910" s="96"/>
    </row>
    <row r="911" spans="1:2" s="287" customFormat="1" x14ac:dyDescent="0.2">
      <c r="A911" s="290"/>
      <c r="B911" s="96"/>
    </row>
    <row r="912" spans="1:2" s="287" customFormat="1" x14ac:dyDescent="0.2">
      <c r="A912" s="290"/>
      <c r="B912" s="96"/>
    </row>
    <row r="913" spans="1:2" s="287" customFormat="1" x14ac:dyDescent="0.2">
      <c r="A913" s="290"/>
      <c r="B913" s="96"/>
    </row>
    <row r="914" spans="1:2" s="287" customFormat="1" x14ac:dyDescent="0.2">
      <c r="A914" s="290"/>
      <c r="B914" s="96"/>
    </row>
    <row r="915" spans="1:2" s="287" customFormat="1" x14ac:dyDescent="0.2">
      <c r="A915" s="290"/>
      <c r="B915" s="96"/>
    </row>
    <row r="916" spans="1:2" s="287" customFormat="1" x14ac:dyDescent="0.2">
      <c r="A916" s="290"/>
      <c r="B916" s="96"/>
    </row>
    <row r="917" spans="1:2" s="287" customFormat="1" x14ac:dyDescent="0.2">
      <c r="A917" s="290"/>
      <c r="B917" s="96"/>
    </row>
    <row r="918" spans="1:2" s="287" customFormat="1" x14ac:dyDescent="0.2">
      <c r="A918" s="290"/>
      <c r="B918" s="96"/>
    </row>
    <row r="919" spans="1:2" s="287" customFormat="1" x14ac:dyDescent="0.2">
      <c r="A919" s="290"/>
      <c r="B919" s="96"/>
    </row>
    <row r="920" spans="1:2" s="287" customFormat="1" x14ac:dyDescent="0.2">
      <c r="A920" s="290"/>
      <c r="B920" s="96"/>
    </row>
    <row r="921" spans="1:2" s="287" customFormat="1" x14ac:dyDescent="0.2">
      <c r="A921" s="290"/>
      <c r="B921" s="96"/>
    </row>
    <row r="922" spans="1:2" s="287" customFormat="1" x14ac:dyDescent="0.2">
      <c r="A922" s="290"/>
      <c r="B922" s="96"/>
    </row>
    <row r="923" spans="1:2" s="287" customFormat="1" x14ac:dyDescent="0.2">
      <c r="A923" s="290"/>
      <c r="B923" s="96"/>
    </row>
    <row r="924" spans="1:2" s="287" customFormat="1" x14ac:dyDescent="0.2">
      <c r="A924" s="290"/>
      <c r="B924" s="96"/>
    </row>
    <row r="925" spans="1:2" s="287" customFormat="1" x14ac:dyDescent="0.2">
      <c r="A925" s="290"/>
      <c r="B925" s="96"/>
    </row>
    <row r="926" spans="1:2" s="287" customFormat="1" x14ac:dyDescent="0.2">
      <c r="A926" s="290"/>
      <c r="B926" s="96"/>
    </row>
    <row r="927" spans="1:2" s="287" customFormat="1" x14ac:dyDescent="0.2">
      <c r="A927" s="290"/>
      <c r="B927" s="96"/>
    </row>
    <row r="928" spans="1:2" s="287" customFormat="1" x14ac:dyDescent="0.2">
      <c r="A928" s="290"/>
      <c r="B928" s="96"/>
    </row>
    <row r="929" spans="1:2" s="287" customFormat="1" x14ac:dyDescent="0.2">
      <c r="A929" s="290"/>
      <c r="B929" s="96"/>
    </row>
    <row r="930" spans="1:2" s="287" customFormat="1" x14ac:dyDescent="0.2">
      <c r="A930" s="290"/>
      <c r="B930" s="96"/>
    </row>
    <row r="931" spans="1:2" s="287" customFormat="1" x14ac:dyDescent="0.2">
      <c r="A931" s="290"/>
      <c r="B931" s="96"/>
    </row>
    <row r="932" spans="1:2" s="287" customFormat="1" x14ac:dyDescent="0.2">
      <c r="A932" s="290"/>
      <c r="B932" s="96"/>
    </row>
    <row r="933" spans="1:2" s="287" customFormat="1" x14ac:dyDescent="0.2">
      <c r="A933" s="290"/>
      <c r="B933" s="96"/>
    </row>
    <row r="934" spans="1:2" s="287" customFormat="1" x14ac:dyDescent="0.2">
      <c r="A934" s="290"/>
      <c r="B934" s="96"/>
    </row>
    <row r="935" spans="1:2" s="287" customFormat="1" x14ac:dyDescent="0.2">
      <c r="A935" s="290"/>
      <c r="B935" s="96"/>
    </row>
    <row r="936" spans="1:2" s="287" customFormat="1" x14ac:dyDescent="0.2">
      <c r="A936" s="290"/>
      <c r="B936" s="96"/>
    </row>
    <row r="937" spans="1:2" s="287" customFormat="1" x14ac:dyDescent="0.2">
      <c r="A937" s="290"/>
      <c r="B937" s="96"/>
    </row>
    <row r="938" spans="1:2" s="287" customFormat="1" x14ac:dyDescent="0.2">
      <c r="A938" s="290"/>
      <c r="B938" s="96"/>
    </row>
    <row r="939" spans="1:2" s="287" customFormat="1" x14ac:dyDescent="0.2">
      <c r="A939" s="290"/>
      <c r="B939" s="96"/>
    </row>
    <row r="940" spans="1:2" s="287" customFormat="1" x14ac:dyDescent="0.2">
      <c r="A940" s="290"/>
      <c r="B940" s="96"/>
    </row>
    <row r="941" spans="1:2" s="287" customFormat="1" x14ac:dyDescent="0.2">
      <c r="A941" s="290"/>
      <c r="B941" s="96"/>
    </row>
    <row r="942" spans="1:2" s="287" customFormat="1" x14ac:dyDescent="0.2">
      <c r="A942" s="290"/>
      <c r="B942" s="96"/>
    </row>
    <row r="943" spans="1:2" s="287" customFormat="1" x14ac:dyDescent="0.2">
      <c r="A943" s="290"/>
      <c r="B943" s="96"/>
    </row>
    <row r="944" spans="1:2" s="287" customFormat="1" x14ac:dyDescent="0.2">
      <c r="A944" s="290"/>
      <c r="B944" s="96"/>
    </row>
    <row r="945" spans="1:2" s="287" customFormat="1" x14ac:dyDescent="0.2">
      <c r="A945" s="290"/>
      <c r="B945" s="96"/>
    </row>
    <row r="946" spans="1:2" s="287" customFormat="1" x14ac:dyDescent="0.2">
      <c r="A946" s="290"/>
      <c r="B946" s="96"/>
    </row>
    <row r="947" spans="1:2" s="287" customFormat="1" x14ac:dyDescent="0.2">
      <c r="A947" s="290"/>
      <c r="B947" s="96"/>
    </row>
    <row r="948" spans="1:2" s="287" customFormat="1" x14ac:dyDescent="0.2">
      <c r="A948" s="290"/>
      <c r="B948" s="96"/>
    </row>
    <row r="949" spans="1:2" s="287" customFormat="1" x14ac:dyDescent="0.2">
      <c r="A949" s="290"/>
      <c r="B949" s="96"/>
    </row>
    <row r="950" spans="1:2" s="287" customFormat="1" x14ac:dyDescent="0.2">
      <c r="A950" s="290"/>
      <c r="B950" s="96"/>
    </row>
    <row r="951" spans="1:2" s="287" customFormat="1" x14ac:dyDescent="0.2">
      <c r="A951" s="290"/>
      <c r="B951" s="96"/>
    </row>
    <row r="952" spans="1:2" s="287" customFormat="1" x14ac:dyDescent="0.2">
      <c r="A952" s="290"/>
      <c r="B952" s="96"/>
    </row>
    <row r="953" spans="1:2" s="287" customFormat="1" x14ac:dyDescent="0.2">
      <c r="A953" s="290"/>
      <c r="B953" s="96"/>
    </row>
    <row r="954" spans="1:2" s="287" customFormat="1" x14ac:dyDescent="0.2">
      <c r="A954" s="290"/>
      <c r="B954" s="96"/>
    </row>
    <row r="955" spans="1:2" s="287" customFormat="1" x14ac:dyDescent="0.2">
      <c r="A955" s="290"/>
      <c r="B955" s="96"/>
    </row>
    <row r="956" spans="1:2" s="287" customFormat="1" x14ac:dyDescent="0.2">
      <c r="A956" s="290"/>
      <c r="B956" s="96"/>
    </row>
    <row r="957" spans="1:2" s="287" customFormat="1" x14ac:dyDescent="0.2">
      <c r="A957" s="290"/>
      <c r="B957" s="96"/>
    </row>
    <row r="958" spans="1:2" s="287" customFormat="1" x14ac:dyDescent="0.2">
      <c r="A958" s="290"/>
      <c r="B958" s="96"/>
    </row>
    <row r="959" spans="1:2" s="287" customFormat="1" x14ac:dyDescent="0.2">
      <c r="A959" s="290"/>
      <c r="B959" s="96"/>
    </row>
    <row r="960" spans="1:2" s="287" customFormat="1" x14ac:dyDescent="0.2">
      <c r="A960" s="290"/>
      <c r="B960" s="96"/>
    </row>
    <row r="961" spans="1:2" s="287" customFormat="1" x14ac:dyDescent="0.2">
      <c r="A961" s="290"/>
      <c r="B961" s="96"/>
    </row>
    <row r="962" spans="1:2" s="287" customFormat="1" x14ac:dyDescent="0.2">
      <c r="A962" s="290"/>
      <c r="B962" s="96"/>
    </row>
    <row r="963" spans="1:2" s="287" customFormat="1" x14ac:dyDescent="0.2">
      <c r="A963" s="290"/>
      <c r="B963" s="96"/>
    </row>
    <row r="964" spans="1:2" s="287" customFormat="1" x14ac:dyDescent="0.2">
      <c r="A964" s="290"/>
      <c r="B964" s="96"/>
    </row>
    <row r="965" spans="1:2" s="287" customFormat="1" x14ac:dyDescent="0.2">
      <c r="A965" s="290"/>
      <c r="B965" s="96"/>
    </row>
    <row r="966" spans="1:2" s="287" customFormat="1" x14ac:dyDescent="0.2">
      <c r="A966" s="290"/>
      <c r="B966" s="96"/>
    </row>
    <row r="967" spans="1:2" s="287" customFormat="1" x14ac:dyDescent="0.2">
      <c r="A967" s="290"/>
      <c r="B967" s="96"/>
    </row>
    <row r="968" spans="1:2" s="287" customFormat="1" x14ac:dyDescent="0.2">
      <c r="A968" s="290"/>
      <c r="B968" s="96"/>
    </row>
    <row r="969" spans="1:2" s="287" customFormat="1" x14ac:dyDescent="0.2">
      <c r="A969" s="290"/>
      <c r="B969" s="96"/>
    </row>
    <row r="970" spans="1:2" s="287" customFormat="1" x14ac:dyDescent="0.2">
      <c r="A970" s="290"/>
      <c r="B970" s="96"/>
    </row>
    <row r="971" spans="1:2" s="287" customFormat="1" x14ac:dyDescent="0.2">
      <c r="A971" s="290"/>
      <c r="B971" s="96"/>
    </row>
    <row r="972" spans="1:2" s="287" customFormat="1" x14ac:dyDescent="0.2">
      <c r="A972" s="290"/>
      <c r="B972" s="96"/>
    </row>
    <row r="973" spans="1:2" s="287" customFormat="1" x14ac:dyDescent="0.2">
      <c r="A973" s="290"/>
      <c r="B973" s="96"/>
    </row>
    <row r="974" spans="1:2" s="287" customFormat="1" x14ac:dyDescent="0.2">
      <c r="A974" s="290"/>
      <c r="B974" s="96"/>
    </row>
    <row r="975" spans="1:2" s="287" customFormat="1" x14ac:dyDescent="0.2">
      <c r="A975" s="290"/>
      <c r="B975" s="96"/>
    </row>
    <row r="976" spans="1:2" s="287" customFormat="1" x14ac:dyDescent="0.2">
      <c r="A976" s="290"/>
      <c r="B976" s="96"/>
    </row>
    <row r="977" spans="1:2" s="287" customFormat="1" x14ac:dyDescent="0.2">
      <c r="A977" s="290"/>
      <c r="B977" s="96"/>
    </row>
    <row r="978" spans="1:2" s="287" customFormat="1" x14ac:dyDescent="0.2">
      <c r="A978" s="290"/>
      <c r="B978" s="96"/>
    </row>
    <row r="979" spans="1:2" s="287" customFormat="1" x14ac:dyDescent="0.2">
      <c r="A979" s="290"/>
      <c r="B979" s="96"/>
    </row>
    <row r="980" spans="1:2" s="287" customFormat="1" x14ac:dyDescent="0.2">
      <c r="A980" s="290"/>
      <c r="B980" s="96"/>
    </row>
    <row r="981" spans="1:2" s="287" customFormat="1" x14ac:dyDescent="0.2">
      <c r="A981" s="290"/>
      <c r="B981" s="96"/>
    </row>
    <row r="982" spans="1:2" s="287" customFormat="1" x14ac:dyDescent="0.2">
      <c r="A982" s="290"/>
      <c r="B982" s="96"/>
    </row>
    <row r="983" spans="1:2" s="287" customFormat="1" x14ac:dyDescent="0.2">
      <c r="A983" s="290"/>
      <c r="B983" s="96"/>
    </row>
    <row r="984" spans="1:2" s="287" customFormat="1" x14ac:dyDescent="0.2">
      <c r="A984" s="290"/>
      <c r="B984" s="96"/>
    </row>
    <row r="985" spans="1:2" s="287" customFormat="1" x14ac:dyDescent="0.2">
      <c r="A985" s="290"/>
      <c r="B985" s="96"/>
    </row>
    <row r="986" spans="1:2" s="287" customFormat="1" x14ac:dyDescent="0.2">
      <c r="A986" s="290"/>
      <c r="B986" s="96"/>
    </row>
    <row r="987" spans="1:2" s="287" customFormat="1" x14ac:dyDescent="0.2">
      <c r="A987" s="290"/>
      <c r="B987" s="96"/>
    </row>
    <row r="988" spans="1:2" s="287" customFormat="1" x14ac:dyDescent="0.2">
      <c r="A988" s="290"/>
      <c r="B988" s="96"/>
    </row>
    <row r="989" spans="1:2" s="287" customFormat="1" x14ac:dyDescent="0.2">
      <c r="A989" s="290"/>
      <c r="B989" s="96"/>
    </row>
    <row r="990" spans="1:2" s="287" customFormat="1" x14ac:dyDescent="0.2">
      <c r="A990" s="290"/>
      <c r="B990" s="96"/>
    </row>
    <row r="991" spans="1:2" s="287" customFormat="1" x14ac:dyDescent="0.2">
      <c r="A991" s="290"/>
      <c r="B991" s="96"/>
    </row>
    <row r="992" spans="1:2" s="287" customFormat="1" x14ac:dyDescent="0.2">
      <c r="A992" s="290"/>
      <c r="B992" s="96"/>
    </row>
    <row r="993" spans="1:2" s="287" customFormat="1" x14ac:dyDescent="0.2">
      <c r="A993" s="290"/>
      <c r="B993" s="96"/>
    </row>
    <row r="994" spans="1:2" s="287" customFormat="1" x14ac:dyDescent="0.2">
      <c r="A994" s="290"/>
      <c r="B994" s="96"/>
    </row>
    <row r="995" spans="1:2" s="287" customFormat="1" x14ac:dyDescent="0.2">
      <c r="A995" s="290"/>
      <c r="B995" s="96"/>
    </row>
    <row r="996" spans="1:2" s="287" customFormat="1" x14ac:dyDescent="0.2">
      <c r="A996" s="290"/>
      <c r="B996" s="96"/>
    </row>
    <row r="997" spans="1:2" s="287" customFormat="1" x14ac:dyDescent="0.2">
      <c r="A997" s="290"/>
      <c r="B997" s="96"/>
    </row>
    <row r="998" spans="1:2" s="287" customFormat="1" x14ac:dyDescent="0.2">
      <c r="A998" s="290"/>
      <c r="B998" s="96"/>
    </row>
    <row r="999" spans="1:2" s="287" customFormat="1" x14ac:dyDescent="0.2">
      <c r="A999" s="290"/>
      <c r="B999" s="96"/>
    </row>
    <row r="1000" spans="1:2" s="287" customFormat="1" x14ac:dyDescent="0.2">
      <c r="A1000" s="290"/>
      <c r="B1000" s="96"/>
    </row>
    <row r="1001" spans="1:2" s="287" customFormat="1" x14ac:dyDescent="0.2">
      <c r="A1001" s="290"/>
      <c r="B1001" s="96"/>
    </row>
    <row r="1002" spans="1:2" s="287" customFormat="1" x14ac:dyDescent="0.2">
      <c r="A1002" s="290"/>
      <c r="B1002" s="96"/>
    </row>
    <row r="1003" spans="1:2" s="287" customFormat="1" x14ac:dyDescent="0.2">
      <c r="A1003" s="290"/>
      <c r="B1003" s="96"/>
    </row>
    <row r="1004" spans="1:2" s="287" customFormat="1" x14ac:dyDescent="0.2">
      <c r="A1004" s="290"/>
      <c r="B1004" s="96"/>
    </row>
    <row r="1005" spans="1:2" s="287" customFormat="1" x14ac:dyDescent="0.2">
      <c r="A1005" s="290"/>
      <c r="B1005" s="96"/>
    </row>
    <row r="1006" spans="1:2" s="287" customFormat="1" x14ac:dyDescent="0.2">
      <c r="A1006" s="290"/>
      <c r="B1006" s="96"/>
    </row>
    <row r="1007" spans="1:2" s="287" customFormat="1" x14ac:dyDescent="0.2">
      <c r="A1007" s="290"/>
      <c r="B1007" s="96"/>
    </row>
    <row r="1008" spans="1:2" s="287" customFormat="1" x14ac:dyDescent="0.2">
      <c r="A1008" s="290"/>
      <c r="B1008" s="96"/>
    </row>
    <row r="1009" spans="1:2" s="287" customFormat="1" x14ac:dyDescent="0.2">
      <c r="A1009" s="290"/>
      <c r="B1009" s="96"/>
    </row>
    <row r="1010" spans="1:2" s="287" customFormat="1" x14ac:dyDescent="0.2">
      <c r="A1010" s="290"/>
      <c r="B1010" s="96"/>
    </row>
    <row r="1011" spans="1:2" s="287" customFormat="1" x14ac:dyDescent="0.2">
      <c r="A1011" s="290"/>
      <c r="B1011" s="96"/>
    </row>
    <row r="1012" spans="1:2" s="287" customFormat="1" x14ac:dyDescent="0.2">
      <c r="A1012" s="290"/>
      <c r="B1012" s="96"/>
    </row>
    <row r="1013" spans="1:2" s="287" customFormat="1" x14ac:dyDescent="0.2">
      <c r="A1013" s="290"/>
      <c r="B1013" s="96"/>
    </row>
    <row r="1014" spans="1:2" s="287" customFormat="1" x14ac:dyDescent="0.2">
      <c r="A1014" s="290"/>
      <c r="B1014" s="96"/>
    </row>
    <row r="1015" spans="1:2" s="287" customFormat="1" x14ac:dyDescent="0.2">
      <c r="A1015" s="290"/>
      <c r="B1015" s="96"/>
    </row>
    <row r="1016" spans="1:2" s="287" customFormat="1" x14ac:dyDescent="0.2">
      <c r="A1016" s="290"/>
      <c r="B1016" s="96"/>
    </row>
    <row r="1017" spans="1:2" s="287" customFormat="1" x14ac:dyDescent="0.2">
      <c r="A1017" s="290"/>
      <c r="B1017" s="96"/>
    </row>
    <row r="1018" spans="1:2" s="287" customFormat="1" x14ac:dyDescent="0.2">
      <c r="A1018" s="290"/>
      <c r="B1018" s="96"/>
    </row>
    <row r="1019" spans="1:2" s="287" customFormat="1" x14ac:dyDescent="0.2">
      <c r="A1019" s="290"/>
      <c r="B1019" s="96"/>
    </row>
    <row r="1020" spans="1:2" s="287" customFormat="1" x14ac:dyDescent="0.2">
      <c r="A1020" s="290"/>
      <c r="B1020" s="96"/>
    </row>
    <row r="1021" spans="1:2" s="287" customFormat="1" x14ac:dyDescent="0.2">
      <c r="A1021" s="290"/>
      <c r="B1021" s="96"/>
    </row>
    <row r="1022" spans="1:2" s="287" customFormat="1" x14ac:dyDescent="0.2">
      <c r="A1022" s="290"/>
      <c r="B1022" s="96"/>
    </row>
    <row r="1023" spans="1:2" s="287" customFormat="1" x14ac:dyDescent="0.2">
      <c r="A1023" s="290"/>
      <c r="B1023" s="96"/>
    </row>
    <row r="1024" spans="1:2" s="287" customFormat="1" x14ac:dyDescent="0.2">
      <c r="A1024" s="290"/>
      <c r="B1024" s="96"/>
    </row>
    <row r="1025" spans="1:2" s="287" customFormat="1" x14ac:dyDescent="0.2">
      <c r="A1025" s="290"/>
      <c r="B1025" s="96"/>
    </row>
    <row r="1026" spans="1:2" s="287" customFormat="1" x14ac:dyDescent="0.2">
      <c r="A1026" s="290"/>
      <c r="B1026" s="96"/>
    </row>
    <row r="1027" spans="1:2" s="287" customFormat="1" x14ac:dyDescent="0.2">
      <c r="A1027" s="290"/>
      <c r="B1027" s="96"/>
    </row>
    <row r="1028" spans="1:2" s="287" customFormat="1" x14ac:dyDescent="0.2">
      <c r="A1028" s="290"/>
      <c r="B1028" s="96"/>
    </row>
    <row r="1029" spans="1:2" s="287" customFormat="1" x14ac:dyDescent="0.2">
      <c r="A1029" s="290"/>
      <c r="B1029" s="96"/>
    </row>
    <row r="1030" spans="1:2" s="287" customFormat="1" x14ac:dyDescent="0.2">
      <c r="A1030" s="290"/>
      <c r="B1030" s="96"/>
    </row>
    <row r="1031" spans="1:2" s="287" customFormat="1" x14ac:dyDescent="0.2">
      <c r="A1031" s="290"/>
      <c r="B1031" s="96"/>
    </row>
    <row r="1032" spans="1:2" s="287" customFormat="1" x14ac:dyDescent="0.2">
      <c r="A1032" s="290"/>
      <c r="B1032" s="96"/>
    </row>
    <row r="1033" spans="1:2" s="287" customFormat="1" x14ac:dyDescent="0.2">
      <c r="A1033" s="290"/>
      <c r="B1033" s="96"/>
    </row>
    <row r="1034" spans="1:2" s="287" customFormat="1" x14ac:dyDescent="0.2">
      <c r="A1034" s="290"/>
      <c r="B1034" s="96"/>
    </row>
    <row r="1035" spans="1:2" s="287" customFormat="1" x14ac:dyDescent="0.2">
      <c r="A1035" s="290"/>
      <c r="B1035" s="96"/>
    </row>
    <row r="1036" spans="1:2" s="287" customFormat="1" x14ac:dyDescent="0.2">
      <c r="A1036" s="290"/>
      <c r="B1036" s="96"/>
    </row>
    <row r="1037" spans="1:2" s="287" customFormat="1" x14ac:dyDescent="0.2">
      <c r="A1037" s="290"/>
      <c r="B1037" s="96"/>
    </row>
    <row r="1038" spans="1:2" s="287" customFormat="1" x14ac:dyDescent="0.2">
      <c r="A1038" s="290"/>
      <c r="B1038" s="96"/>
    </row>
    <row r="1039" spans="1:2" s="287" customFormat="1" x14ac:dyDescent="0.2">
      <c r="A1039" s="290"/>
      <c r="B1039" s="96"/>
    </row>
    <row r="1040" spans="1:2" s="287" customFormat="1" x14ac:dyDescent="0.2">
      <c r="A1040" s="290"/>
      <c r="B1040" s="96"/>
    </row>
    <row r="1041" spans="1:2" s="287" customFormat="1" x14ac:dyDescent="0.2">
      <c r="A1041" s="290"/>
      <c r="B1041" s="96"/>
    </row>
    <row r="1042" spans="1:2" s="287" customFormat="1" x14ac:dyDescent="0.2">
      <c r="A1042" s="290"/>
      <c r="B1042" s="96"/>
    </row>
    <row r="1043" spans="1:2" s="287" customFormat="1" x14ac:dyDescent="0.2">
      <c r="A1043" s="290"/>
      <c r="B1043" s="96"/>
    </row>
    <row r="1044" spans="1:2" s="287" customFormat="1" x14ac:dyDescent="0.2">
      <c r="A1044" s="290"/>
      <c r="B1044" s="96"/>
    </row>
    <row r="1045" spans="1:2" s="287" customFormat="1" x14ac:dyDescent="0.2">
      <c r="A1045" s="290"/>
      <c r="B1045" s="96"/>
    </row>
    <row r="1046" spans="1:2" s="287" customFormat="1" x14ac:dyDescent="0.2">
      <c r="A1046" s="290"/>
      <c r="B1046" s="96"/>
    </row>
    <row r="1047" spans="1:2" s="287" customFormat="1" x14ac:dyDescent="0.2">
      <c r="A1047" s="290"/>
      <c r="B1047" s="96"/>
    </row>
    <row r="1048" spans="1:2" s="287" customFormat="1" x14ac:dyDescent="0.2">
      <c r="A1048" s="290"/>
      <c r="B1048" s="96"/>
    </row>
    <row r="1049" spans="1:2" s="287" customFormat="1" x14ac:dyDescent="0.2">
      <c r="A1049" s="290"/>
      <c r="B1049" s="96"/>
    </row>
    <row r="1050" spans="1:2" s="287" customFormat="1" x14ac:dyDescent="0.2">
      <c r="A1050" s="290"/>
      <c r="B1050" s="96"/>
    </row>
    <row r="1051" spans="1:2" s="287" customFormat="1" x14ac:dyDescent="0.2">
      <c r="A1051" s="290"/>
      <c r="B1051" s="96"/>
    </row>
    <row r="1052" spans="1:2" s="287" customFormat="1" x14ac:dyDescent="0.2">
      <c r="A1052" s="290"/>
      <c r="B1052" s="96"/>
    </row>
    <row r="1053" spans="1:2" s="287" customFormat="1" x14ac:dyDescent="0.2">
      <c r="A1053" s="290"/>
      <c r="B1053" s="96"/>
    </row>
    <row r="1054" spans="1:2" s="287" customFormat="1" x14ac:dyDescent="0.2">
      <c r="A1054" s="290"/>
      <c r="B1054" s="96"/>
    </row>
    <row r="1055" spans="1:2" s="287" customFormat="1" x14ac:dyDescent="0.2">
      <c r="A1055" s="290"/>
      <c r="B1055" s="96"/>
    </row>
    <row r="1056" spans="1:2" s="287" customFormat="1" x14ac:dyDescent="0.2">
      <c r="A1056" s="290"/>
      <c r="B1056" s="96"/>
    </row>
    <row r="1057" spans="1:2" s="287" customFormat="1" x14ac:dyDescent="0.2">
      <c r="A1057" s="290"/>
      <c r="B1057" s="96"/>
    </row>
    <row r="1058" spans="1:2" s="287" customFormat="1" x14ac:dyDescent="0.2">
      <c r="A1058" s="290"/>
      <c r="B1058" s="96"/>
    </row>
    <row r="1059" spans="1:2" s="287" customFormat="1" x14ac:dyDescent="0.2">
      <c r="A1059" s="290"/>
      <c r="B1059" s="96"/>
    </row>
    <row r="1060" spans="1:2" s="287" customFormat="1" x14ac:dyDescent="0.2">
      <c r="A1060" s="290"/>
      <c r="B1060" s="96"/>
    </row>
    <row r="1061" spans="1:2" s="287" customFormat="1" x14ac:dyDescent="0.2">
      <c r="A1061" s="290"/>
      <c r="B1061" s="96"/>
    </row>
    <row r="1062" spans="1:2" s="287" customFormat="1" x14ac:dyDescent="0.2">
      <c r="A1062" s="290"/>
      <c r="B1062" s="96"/>
    </row>
    <row r="1063" spans="1:2" s="287" customFormat="1" x14ac:dyDescent="0.2">
      <c r="A1063" s="290"/>
      <c r="B1063" s="96"/>
    </row>
    <row r="1064" spans="1:2" s="287" customFormat="1" x14ac:dyDescent="0.2">
      <c r="A1064" s="290"/>
      <c r="B1064" s="96"/>
    </row>
    <row r="1065" spans="1:2" s="287" customFormat="1" x14ac:dyDescent="0.2">
      <c r="A1065" s="290"/>
      <c r="B1065" s="96"/>
    </row>
    <row r="1066" spans="1:2" s="287" customFormat="1" x14ac:dyDescent="0.2">
      <c r="A1066" s="290"/>
      <c r="B1066" s="96"/>
    </row>
    <row r="1067" spans="1:2" s="287" customFormat="1" x14ac:dyDescent="0.2">
      <c r="A1067" s="290"/>
      <c r="B1067" s="96"/>
    </row>
    <row r="1068" spans="1:2" s="287" customFormat="1" x14ac:dyDescent="0.2">
      <c r="A1068" s="290"/>
      <c r="B1068" s="96"/>
    </row>
    <row r="1069" spans="1:2" s="287" customFormat="1" x14ac:dyDescent="0.2">
      <c r="A1069" s="290"/>
      <c r="B1069" s="96"/>
    </row>
    <row r="1070" spans="1:2" s="287" customFormat="1" x14ac:dyDescent="0.2">
      <c r="A1070" s="290"/>
      <c r="B1070" s="96"/>
    </row>
    <row r="1071" spans="1:2" s="287" customFormat="1" x14ac:dyDescent="0.2">
      <c r="A1071" s="290"/>
      <c r="B1071" s="96"/>
    </row>
    <row r="1072" spans="1:2" s="287" customFormat="1" x14ac:dyDescent="0.2">
      <c r="A1072" s="290"/>
      <c r="B1072" s="96"/>
    </row>
    <row r="1073" spans="1:2" s="287" customFormat="1" x14ac:dyDescent="0.2">
      <c r="A1073" s="290"/>
      <c r="B1073" s="96"/>
    </row>
    <row r="1074" spans="1:2" s="287" customFormat="1" x14ac:dyDescent="0.2">
      <c r="A1074" s="290"/>
      <c r="B1074" s="96"/>
    </row>
    <row r="1075" spans="1:2" s="287" customFormat="1" x14ac:dyDescent="0.2">
      <c r="A1075" s="290"/>
      <c r="B1075" s="96"/>
    </row>
    <row r="1076" spans="1:2" s="287" customFormat="1" x14ac:dyDescent="0.2">
      <c r="A1076" s="290"/>
      <c r="B1076" s="96"/>
    </row>
    <row r="1077" spans="1:2" s="287" customFormat="1" x14ac:dyDescent="0.2">
      <c r="A1077" s="290"/>
      <c r="B1077" s="96"/>
    </row>
    <row r="1078" spans="1:2" s="287" customFormat="1" x14ac:dyDescent="0.2">
      <c r="A1078" s="290"/>
      <c r="B1078" s="96"/>
    </row>
    <row r="1079" spans="1:2" s="287" customFormat="1" x14ac:dyDescent="0.2">
      <c r="A1079" s="290"/>
      <c r="B1079" s="96"/>
    </row>
    <row r="1080" spans="1:2" s="287" customFormat="1" x14ac:dyDescent="0.2">
      <c r="A1080" s="290"/>
      <c r="B1080" s="96"/>
    </row>
    <row r="1081" spans="1:2" s="287" customFormat="1" x14ac:dyDescent="0.2">
      <c r="A1081" s="290"/>
      <c r="B1081" s="96"/>
    </row>
    <row r="1082" spans="1:2" s="287" customFormat="1" x14ac:dyDescent="0.2">
      <c r="A1082" s="290"/>
      <c r="B1082" s="96"/>
    </row>
    <row r="1083" spans="1:2" s="287" customFormat="1" x14ac:dyDescent="0.2">
      <c r="A1083" s="290"/>
      <c r="B1083" s="96"/>
    </row>
    <row r="1084" spans="1:2" s="287" customFormat="1" x14ac:dyDescent="0.2">
      <c r="A1084" s="290"/>
      <c r="B1084" s="96"/>
    </row>
    <row r="1085" spans="1:2" s="287" customFormat="1" x14ac:dyDescent="0.2">
      <c r="A1085" s="290"/>
      <c r="B1085" s="96"/>
    </row>
    <row r="1086" spans="1:2" s="287" customFormat="1" x14ac:dyDescent="0.2">
      <c r="A1086" s="290"/>
      <c r="B1086" s="96"/>
    </row>
    <row r="1087" spans="1:2" s="287" customFormat="1" x14ac:dyDescent="0.2">
      <c r="A1087" s="290"/>
      <c r="B1087" s="96"/>
    </row>
    <row r="1088" spans="1:2" s="287" customFormat="1" x14ac:dyDescent="0.2">
      <c r="A1088" s="290"/>
      <c r="B1088" s="96"/>
    </row>
    <row r="1089" spans="1:2" s="287" customFormat="1" x14ac:dyDescent="0.2">
      <c r="A1089" s="290"/>
      <c r="B1089" s="96"/>
    </row>
    <row r="1090" spans="1:2" s="287" customFormat="1" x14ac:dyDescent="0.2">
      <c r="A1090" s="290"/>
      <c r="B1090" s="96"/>
    </row>
    <row r="1091" spans="1:2" s="287" customFormat="1" x14ac:dyDescent="0.2">
      <c r="A1091" s="290"/>
      <c r="B1091" s="96"/>
    </row>
    <row r="1092" spans="1:2" s="287" customFormat="1" x14ac:dyDescent="0.2">
      <c r="A1092" s="290"/>
      <c r="B1092" s="96"/>
    </row>
    <row r="1093" spans="1:2" s="287" customFormat="1" x14ac:dyDescent="0.2">
      <c r="A1093" s="290"/>
      <c r="B1093" s="96"/>
    </row>
    <row r="1094" spans="1:2" s="287" customFormat="1" x14ac:dyDescent="0.2">
      <c r="A1094" s="290"/>
      <c r="B1094" s="96"/>
    </row>
    <row r="1095" spans="1:2" s="287" customFormat="1" x14ac:dyDescent="0.2">
      <c r="A1095" s="290"/>
      <c r="B1095" s="96"/>
    </row>
    <row r="1096" spans="1:2" s="287" customFormat="1" x14ac:dyDescent="0.2">
      <c r="A1096" s="290"/>
      <c r="B1096" s="96"/>
    </row>
    <row r="1097" spans="1:2" s="287" customFormat="1" x14ac:dyDescent="0.2">
      <c r="A1097" s="290"/>
      <c r="B1097" s="96"/>
    </row>
    <row r="1098" spans="1:2" s="287" customFormat="1" x14ac:dyDescent="0.2">
      <c r="A1098" s="290"/>
      <c r="B1098" s="96"/>
    </row>
    <row r="1099" spans="1:2" s="287" customFormat="1" x14ac:dyDescent="0.2">
      <c r="A1099" s="290"/>
      <c r="B1099" s="96"/>
    </row>
    <row r="1100" spans="1:2" s="287" customFormat="1" x14ac:dyDescent="0.2">
      <c r="A1100" s="290"/>
      <c r="B1100" s="96"/>
    </row>
    <row r="1101" spans="1:2" s="287" customFormat="1" x14ac:dyDescent="0.2">
      <c r="A1101" s="290"/>
      <c r="B1101" s="96"/>
    </row>
    <row r="1102" spans="1:2" s="287" customFormat="1" x14ac:dyDescent="0.2">
      <c r="A1102" s="290"/>
      <c r="B1102" s="96"/>
    </row>
    <row r="1103" spans="1:2" s="287" customFormat="1" x14ac:dyDescent="0.2">
      <c r="A1103" s="290"/>
      <c r="B1103" s="96"/>
    </row>
    <row r="1104" spans="1:2" s="287" customFormat="1" x14ac:dyDescent="0.2">
      <c r="A1104" s="290"/>
      <c r="B1104" s="96"/>
    </row>
    <row r="1105" spans="1:2" s="287" customFormat="1" x14ac:dyDescent="0.2">
      <c r="A1105" s="290"/>
      <c r="B1105" s="96"/>
    </row>
    <row r="1106" spans="1:2" s="287" customFormat="1" x14ac:dyDescent="0.2">
      <c r="A1106" s="290"/>
      <c r="B1106" s="96"/>
    </row>
    <row r="1107" spans="1:2" s="287" customFormat="1" x14ac:dyDescent="0.2">
      <c r="A1107" s="290"/>
      <c r="B1107" s="96"/>
    </row>
    <row r="1108" spans="1:2" s="287" customFormat="1" x14ac:dyDescent="0.2">
      <c r="A1108" s="290"/>
      <c r="B1108" s="96"/>
    </row>
    <row r="1109" spans="1:2" s="287" customFormat="1" x14ac:dyDescent="0.2">
      <c r="A1109" s="290"/>
      <c r="B1109" s="96"/>
    </row>
    <row r="1110" spans="1:2" s="287" customFormat="1" x14ac:dyDescent="0.2">
      <c r="A1110" s="290"/>
      <c r="B1110" s="96"/>
    </row>
    <row r="1111" spans="1:2" s="287" customFormat="1" x14ac:dyDescent="0.2">
      <c r="A1111" s="290"/>
      <c r="B1111" s="96"/>
    </row>
    <row r="1112" spans="1:2" s="287" customFormat="1" x14ac:dyDescent="0.2">
      <c r="A1112" s="290"/>
      <c r="B1112" s="96"/>
    </row>
    <row r="1113" spans="1:2" s="287" customFormat="1" x14ac:dyDescent="0.2">
      <c r="A1113" s="290"/>
      <c r="B1113" s="96"/>
    </row>
    <row r="1114" spans="1:2" s="287" customFormat="1" x14ac:dyDescent="0.2">
      <c r="A1114" s="290"/>
      <c r="B1114" s="96"/>
    </row>
    <row r="1115" spans="1:2" s="287" customFormat="1" x14ac:dyDescent="0.2">
      <c r="A1115" s="290"/>
      <c r="B1115" s="96"/>
    </row>
    <row r="1116" spans="1:2" s="287" customFormat="1" x14ac:dyDescent="0.2">
      <c r="A1116" s="290"/>
      <c r="B1116" s="96"/>
    </row>
    <row r="1117" spans="1:2" s="287" customFormat="1" x14ac:dyDescent="0.2">
      <c r="A1117" s="290"/>
      <c r="B1117" s="96"/>
    </row>
    <row r="1118" spans="1:2" s="287" customFormat="1" x14ac:dyDescent="0.2">
      <c r="A1118" s="290"/>
      <c r="B1118" s="96"/>
    </row>
    <row r="1119" spans="1:2" s="287" customFormat="1" x14ac:dyDescent="0.2">
      <c r="A1119" s="290"/>
      <c r="B1119" s="96"/>
    </row>
    <row r="1120" spans="1:2" s="287" customFormat="1" x14ac:dyDescent="0.2">
      <c r="A1120" s="290"/>
      <c r="B1120" s="96"/>
    </row>
    <row r="1121" spans="1:2" s="287" customFormat="1" x14ac:dyDescent="0.2">
      <c r="A1121" s="290"/>
      <c r="B1121" s="96"/>
    </row>
    <row r="1122" spans="1:2" s="287" customFormat="1" x14ac:dyDescent="0.2">
      <c r="A1122" s="290"/>
      <c r="B1122" s="96"/>
    </row>
    <row r="1123" spans="1:2" s="287" customFormat="1" x14ac:dyDescent="0.2">
      <c r="A1123" s="290"/>
      <c r="B1123" s="96"/>
    </row>
    <row r="1124" spans="1:2" s="287" customFormat="1" x14ac:dyDescent="0.2">
      <c r="A1124" s="290"/>
      <c r="B1124" s="96"/>
    </row>
    <row r="1125" spans="1:2" s="287" customFormat="1" x14ac:dyDescent="0.2">
      <c r="A1125" s="290"/>
      <c r="B1125" s="96"/>
    </row>
    <row r="1126" spans="1:2" s="287" customFormat="1" x14ac:dyDescent="0.2">
      <c r="A1126" s="290"/>
      <c r="B1126" s="96"/>
    </row>
    <row r="1127" spans="1:2" s="287" customFormat="1" x14ac:dyDescent="0.2">
      <c r="A1127" s="290"/>
      <c r="B1127" s="96"/>
    </row>
    <row r="1128" spans="1:2" s="287" customFormat="1" x14ac:dyDescent="0.2">
      <c r="A1128" s="290"/>
      <c r="B1128" s="96"/>
    </row>
    <row r="1129" spans="1:2" s="287" customFormat="1" x14ac:dyDescent="0.2">
      <c r="A1129" s="290"/>
      <c r="B1129" s="96"/>
    </row>
    <row r="1130" spans="1:2" s="287" customFormat="1" x14ac:dyDescent="0.2">
      <c r="A1130" s="290"/>
      <c r="B1130" s="96"/>
    </row>
    <row r="1131" spans="1:2" s="287" customFormat="1" x14ac:dyDescent="0.2">
      <c r="A1131" s="290"/>
      <c r="B1131" s="96"/>
    </row>
    <row r="1132" spans="1:2" s="287" customFormat="1" x14ac:dyDescent="0.2">
      <c r="A1132" s="290"/>
      <c r="B1132" s="96"/>
    </row>
    <row r="1133" spans="1:2" s="287" customFormat="1" x14ac:dyDescent="0.2">
      <c r="A1133" s="290"/>
      <c r="B1133" s="96"/>
    </row>
    <row r="1134" spans="1:2" s="287" customFormat="1" x14ac:dyDescent="0.2">
      <c r="A1134" s="290"/>
      <c r="B1134" s="96"/>
    </row>
    <row r="1135" spans="1:2" s="287" customFormat="1" x14ac:dyDescent="0.2">
      <c r="A1135" s="290"/>
      <c r="B1135" s="96"/>
    </row>
    <row r="1136" spans="1:2" s="287" customFormat="1" x14ac:dyDescent="0.2">
      <c r="A1136" s="290"/>
      <c r="B1136" s="96"/>
    </row>
    <row r="1137" spans="1:2" s="287" customFormat="1" x14ac:dyDescent="0.2">
      <c r="A1137" s="290"/>
      <c r="B1137" s="96"/>
    </row>
    <row r="1138" spans="1:2" s="287" customFormat="1" x14ac:dyDescent="0.2">
      <c r="A1138" s="290"/>
      <c r="B1138" s="96"/>
    </row>
    <row r="1139" spans="1:2" s="287" customFormat="1" x14ac:dyDescent="0.2">
      <c r="A1139" s="290"/>
      <c r="B1139" s="96"/>
    </row>
    <row r="1140" spans="1:2" s="287" customFormat="1" x14ac:dyDescent="0.2">
      <c r="A1140" s="290"/>
      <c r="B1140" s="96"/>
    </row>
    <row r="1141" spans="1:2" s="287" customFormat="1" x14ac:dyDescent="0.2">
      <c r="A1141" s="290"/>
      <c r="B1141" s="96"/>
    </row>
    <row r="1142" spans="1:2" s="287" customFormat="1" x14ac:dyDescent="0.2">
      <c r="A1142" s="290"/>
      <c r="B1142" s="96"/>
    </row>
    <row r="1143" spans="1:2" s="287" customFormat="1" x14ac:dyDescent="0.2">
      <c r="A1143" s="290"/>
      <c r="B1143" s="96"/>
    </row>
    <row r="1144" spans="1:2" s="287" customFormat="1" x14ac:dyDescent="0.2">
      <c r="A1144" s="290"/>
      <c r="B1144" s="96"/>
    </row>
    <row r="1145" spans="1:2" s="287" customFormat="1" x14ac:dyDescent="0.2">
      <c r="A1145" s="290"/>
      <c r="B1145" s="96"/>
    </row>
    <row r="1146" spans="1:2" s="287" customFormat="1" x14ac:dyDescent="0.2">
      <c r="A1146" s="290"/>
      <c r="B1146" s="96"/>
    </row>
    <row r="1147" spans="1:2" s="287" customFormat="1" x14ac:dyDescent="0.2">
      <c r="A1147" s="290"/>
      <c r="B1147" s="96"/>
    </row>
    <row r="1148" spans="1:2" s="287" customFormat="1" x14ac:dyDescent="0.2">
      <c r="A1148" s="290"/>
      <c r="B1148" s="96"/>
    </row>
    <row r="1149" spans="1:2" s="287" customFormat="1" x14ac:dyDescent="0.2">
      <c r="A1149" s="290"/>
      <c r="B1149" s="96"/>
    </row>
    <row r="1150" spans="1:2" s="287" customFormat="1" x14ac:dyDescent="0.2">
      <c r="A1150" s="290"/>
      <c r="B1150" s="96"/>
    </row>
    <row r="1151" spans="1:2" s="287" customFormat="1" x14ac:dyDescent="0.2">
      <c r="A1151" s="290"/>
      <c r="B1151" s="96"/>
    </row>
    <row r="1152" spans="1:2" s="287" customFormat="1" x14ac:dyDescent="0.2">
      <c r="A1152" s="290"/>
      <c r="B1152" s="96"/>
    </row>
    <row r="1153" spans="1:2" s="287" customFormat="1" x14ac:dyDescent="0.2">
      <c r="A1153" s="290"/>
      <c r="B1153" s="96"/>
    </row>
    <row r="1154" spans="1:2" s="287" customFormat="1" x14ac:dyDescent="0.2">
      <c r="A1154" s="290"/>
      <c r="B1154" s="96"/>
    </row>
    <row r="1155" spans="1:2" s="287" customFormat="1" x14ac:dyDescent="0.2">
      <c r="A1155" s="290"/>
      <c r="B1155" s="96"/>
    </row>
    <row r="1156" spans="1:2" s="287" customFormat="1" x14ac:dyDescent="0.2">
      <c r="A1156" s="290"/>
      <c r="B1156" s="96"/>
    </row>
    <row r="1157" spans="1:2" s="287" customFormat="1" x14ac:dyDescent="0.2">
      <c r="A1157" s="290"/>
      <c r="B1157" s="96"/>
    </row>
    <row r="1158" spans="1:2" s="287" customFormat="1" x14ac:dyDescent="0.2">
      <c r="A1158" s="290"/>
      <c r="B1158" s="96"/>
    </row>
    <row r="1159" spans="1:2" s="287" customFormat="1" x14ac:dyDescent="0.2">
      <c r="A1159" s="290"/>
      <c r="B1159" s="96"/>
    </row>
    <row r="1160" spans="1:2" s="287" customFormat="1" x14ac:dyDescent="0.2">
      <c r="A1160" s="290"/>
      <c r="B1160" s="96"/>
    </row>
    <row r="1161" spans="1:2" s="287" customFormat="1" x14ac:dyDescent="0.2">
      <c r="A1161" s="290"/>
      <c r="B1161" s="96"/>
    </row>
    <row r="1162" spans="1:2" s="287" customFormat="1" x14ac:dyDescent="0.2">
      <c r="A1162" s="290"/>
      <c r="B1162" s="96"/>
    </row>
    <row r="1163" spans="1:2" s="287" customFormat="1" x14ac:dyDescent="0.2">
      <c r="A1163" s="290"/>
      <c r="B1163" s="96"/>
    </row>
    <row r="1164" spans="1:2" s="287" customFormat="1" x14ac:dyDescent="0.2">
      <c r="A1164" s="290"/>
      <c r="B1164" s="96"/>
    </row>
    <row r="1165" spans="1:2" s="287" customFormat="1" x14ac:dyDescent="0.2">
      <c r="A1165" s="290"/>
      <c r="B1165" s="96"/>
    </row>
    <row r="1166" spans="1:2" s="287" customFormat="1" x14ac:dyDescent="0.2">
      <c r="A1166" s="290"/>
      <c r="B1166" s="96"/>
    </row>
    <row r="1167" spans="1:2" s="287" customFormat="1" x14ac:dyDescent="0.2">
      <c r="A1167" s="290"/>
      <c r="B1167" s="96"/>
    </row>
    <row r="1168" spans="1:2" s="287" customFormat="1" x14ac:dyDescent="0.2">
      <c r="A1168" s="290"/>
      <c r="B1168" s="96"/>
    </row>
    <row r="1169" spans="1:2" s="287" customFormat="1" x14ac:dyDescent="0.2">
      <c r="A1169" s="290"/>
      <c r="B1169" s="96"/>
    </row>
    <row r="1170" spans="1:2" s="287" customFormat="1" x14ac:dyDescent="0.2">
      <c r="A1170" s="290"/>
      <c r="B1170" s="96"/>
    </row>
    <row r="1171" spans="1:2" s="287" customFormat="1" x14ac:dyDescent="0.2">
      <c r="A1171" s="290"/>
      <c r="B1171" s="96"/>
    </row>
    <row r="1172" spans="1:2" s="287" customFormat="1" x14ac:dyDescent="0.2">
      <c r="A1172" s="290"/>
      <c r="B1172" s="96"/>
    </row>
    <row r="1173" spans="1:2" s="287" customFormat="1" x14ac:dyDescent="0.2">
      <c r="A1173" s="290"/>
      <c r="B1173" s="96"/>
    </row>
    <row r="1174" spans="1:2" s="287" customFormat="1" x14ac:dyDescent="0.2">
      <c r="A1174" s="290"/>
      <c r="B1174" s="96"/>
    </row>
    <row r="1175" spans="1:2" s="287" customFormat="1" x14ac:dyDescent="0.2">
      <c r="A1175" s="290"/>
      <c r="B1175" s="96"/>
    </row>
    <row r="1176" spans="1:2" s="287" customFormat="1" x14ac:dyDescent="0.2">
      <c r="A1176" s="290"/>
      <c r="B1176" s="96"/>
    </row>
    <row r="1177" spans="1:2" s="287" customFormat="1" x14ac:dyDescent="0.2">
      <c r="A1177" s="290"/>
      <c r="B1177" s="96"/>
    </row>
    <row r="1178" spans="1:2" s="287" customFormat="1" x14ac:dyDescent="0.2">
      <c r="A1178" s="290"/>
      <c r="B1178" s="96"/>
    </row>
    <row r="1179" spans="1:2" s="287" customFormat="1" x14ac:dyDescent="0.2">
      <c r="A1179" s="290"/>
      <c r="B1179" s="96"/>
    </row>
    <row r="1180" spans="1:2" s="287" customFormat="1" x14ac:dyDescent="0.2">
      <c r="A1180" s="290"/>
      <c r="B1180" s="96"/>
    </row>
    <row r="1181" spans="1:2" s="287" customFormat="1" x14ac:dyDescent="0.2">
      <c r="A1181" s="290"/>
      <c r="B1181" s="96"/>
    </row>
    <row r="1182" spans="1:2" s="287" customFormat="1" x14ac:dyDescent="0.2">
      <c r="A1182" s="290"/>
      <c r="B1182" s="96"/>
    </row>
    <row r="1183" spans="1:2" s="287" customFormat="1" x14ac:dyDescent="0.2">
      <c r="A1183" s="290"/>
      <c r="B1183" s="96"/>
    </row>
    <row r="1184" spans="1:2" s="287" customFormat="1" x14ac:dyDescent="0.2">
      <c r="A1184" s="290"/>
      <c r="B1184" s="96"/>
    </row>
    <row r="1185" spans="1:2" s="287" customFormat="1" x14ac:dyDescent="0.2">
      <c r="A1185" s="290"/>
      <c r="B1185" s="96"/>
    </row>
    <row r="1186" spans="1:2" s="287" customFormat="1" x14ac:dyDescent="0.2">
      <c r="A1186" s="290"/>
      <c r="B1186" s="96"/>
    </row>
    <row r="1187" spans="1:2" s="287" customFormat="1" x14ac:dyDescent="0.2">
      <c r="A1187" s="290"/>
      <c r="B1187" s="96"/>
    </row>
    <row r="1188" spans="1:2" s="287" customFormat="1" x14ac:dyDescent="0.2">
      <c r="A1188" s="290"/>
      <c r="B1188" s="96"/>
    </row>
    <row r="1189" spans="1:2" s="287" customFormat="1" x14ac:dyDescent="0.2">
      <c r="A1189" s="290"/>
      <c r="B1189" s="96"/>
    </row>
    <row r="1190" spans="1:2" s="287" customFormat="1" x14ac:dyDescent="0.2">
      <c r="A1190" s="290"/>
      <c r="B1190" s="96"/>
    </row>
    <row r="1191" spans="1:2" s="287" customFormat="1" x14ac:dyDescent="0.2">
      <c r="A1191" s="290"/>
      <c r="B1191" s="96"/>
    </row>
    <row r="1192" spans="1:2" s="287" customFormat="1" x14ac:dyDescent="0.2">
      <c r="A1192" s="290"/>
      <c r="B1192" s="96"/>
    </row>
    <row r="1193" spans="1:2" s="287" customFormat="1" x14ac:dyDescent="0.2">
      <c r="A1193" s="290"/>
      <c r="B1193" s="96"/>
    </row>
    <row r="1194" spans="1:2" s="287" customFormat="1" x14ac:dyDescent="0.2">
      <c r="A1194" s="290"/>
      <c r="B1194" s="96"/>
    </row>
    <row r="1195" spans="1:2" s="287" customFormat="1" x14ac:dyDescent="0.2">
      <c r="A1195" s="290"/>
      <c r="B1195" s="96"/>
    </row>
    <row r="1196" spans="1:2" s="287" customFormat="1" x14ac:dyDescent="0.2">
      <c r="A1196" s="290"/>
      <c r="B1196" s="96"/>
    </row>
    <row r="1197" spans="1:2" s="287" customFormat="1" x14ac:dyDescent="0.2">
      <c r="A1197" s="290"/>
      <c r="B1197" s="96"/>
    </row>
    <row r="1198" spans="1:2" s="287" customFormat="1" x14ac:dyDescent="0.2">
      <c r="A1198" s="290"/>
      <c r="B1198" s="96"/>
    </row>
    <row r="1199" spans="1:2" s="287" customFormat="1" x14ac:dyDescent="0.2">
      <c r="A1199" s="290"/>
      <c r="B1199" s="96"/>
    </row>
    <row r="1200" spans="1:2" s="287" customFormat="1" x14ac:dyDescent="0.2">
      <c r="A1200" s="290"/>
      <c r="B1200" s="96"/>
    </row>
    <row r="1201" spans="1:2" s="287" customFormat="1" x14ac:dyDescent="0.2">
      <c r="A1201" s="290"/>
      <c r="B1201" s="96"/>
    </row>
    <row r="1202" spans="1:2" s="287" customFormat="1" x14ac:dyDescent="0.2">
      <c r="A1202" s="290"/>
      <c r="B1202" s="96"/>
    </row>
    <row r="1203" spans="1:2" s="287" customFormat="1" x14ac:dyDescent="0.2">
      <c r="A1203" s="290"/>
      <c r="B1203" s="96"/>
    </row>
    <row r="1204" spans="1:2" s="287" customFormat="1" x14ac:dyDescent="0.2">
      <c r="A1204" s="290"/>
      <c r="B1204" s="96"/>
    </row>
    <row r="1205" spans="1:2" s="287" customFormat="1" x14ac:dyDescent="0.2">
      <c r="A1205" s="290"/>
      <c r="B1205" s="96"/>
    </row>
    <row r="1206" spans="1:2" s="287" customFormat="1" x14ac:dyDescent="0.2">
      <c r="A1206" s="290"/>
      <c r="B1206" s="96"/>
    </row>
    <row r="1207" spans="1:2" s="287" customFormat="1" x14ac:dyDescent="0.2">
      <c r="A1207" s="290"/>
      <c r="B1207" s="96"/>
    </row>
    <row r="1208" spans="1:2" s="287" customFormat="1" x14ac:dyDescent="0.2">
      <c r="A1208" s="290"/>
      <c r="B1208" s="96"/>
    </row>
    <row r="1209" spans="1:2" s="287" customFormat="1" x14ac:dyDescent="0.2">
      <c r="A1209" s="290"/>
      <c r="B1209" s="96"/>
    </row>
    <row r="1210" spans="1:2" s="287" customFormat="1" x14ac:dyDescent="0.2">
      <c r="A1210" s="290"/>
      <c r="B1210" s="96"/>
    </row>
    <row r="1211" spans="1:2" s="287" customFormat="1" x14ac:dyDescent="0.2">
      <c r="A1211" s="290"/>
      <c r="B1211" s="96"/>
    </row>
    <row r="1212" spans="1:2" s="287" customFormat="1" x14ac:dyDescent="0.2">
      <c r="A1212" s="290"/>
      <c r="B1212" s="96"/>
    </row>
    <row r="1213" spans="1:2" s="287" customFormat="1" x14ac:dyDescent="0.2">
      <c r="A1213" s="290"/>
      <c r="B1213" s="96"/>
    </row>
    <row r="1214" spans="1:2" s="287" customFormat="1" x14ac:dyDescent="0.2">
      <c r="A1214" s="290"/>
      <c r="B1214" s="96"/>
    </row>
    <row r="1215" spans="1:2" s="287" customFormat="1" x14ac:dyDescent="0.2">
      <c r="A1215" s="290"/>
      <c r="B1215" s="96"/>
    </row>
    <row r="1216" spans="1:2" s="287" customFormat="1" x14ac:dyDescent="0.2">
      <c r="A1216" s="290"/>
      <c r="B1216" s="96"/>
    </row>
    <row r="1217" spans="1:2" s="287" customFormat="1" x14ac:dyDescent="0.2">
      <c r="A1217" s="290"/>
      <c r="B1217" s="96"/>
    </row>
    <row r="1218" spans="1:2" s="287" customFormat="1" x14ac:dyDescent="0.2">
      <c r="A1218" s="290"/>
      <c r="B1218" s="96"/>
    </row>
    <row r="1219" spans="1:2" s="287" customFormat="1" x14ac:dyDescent="0.2">
      <c r="A1219" s="290"/>
      <c r="B1219" s="96"/>
    </row>
    <row r="1220" spans="1:2" s="287" customFormat="1" x14ac:dyDescent="0.2">
      <c r="A1220" s="290"/>
      <c r="B1220" s="96"/>
    </row>
    <row r="1221" spans="1:2" s="287" customFormat="1" x14ac:dyDescent="0.2">
      <c r="A1221" s="290"/>
      <c r="B1221" s="96"/>
    </row>
    <row r="1222" spans="1:2" s="287" customFormat="1" x14ac:dyDescent="0.2">
      <c r="A1222" s="290"/>
      <c r="B1222" s="96"/>
    </row>
    <row r="1223" spans="1:2" s="287" customFormat="1" x14ac:dyDescent="0.2">
      <c r="A1223" s="290"/>
      <c r="B1223" s="96"/>
    </row>
    <row r="1224" spans="1:2" s="287" customFormat="1" x14ac:dyDescent="0.2">
      <c r="A1224" s="290"/>
      <c r="B1224" s="96"/>
    </row>
    <row r="1225" spans="1:2" s="287" customFormat="1" x14ac:dyDescent="0.2">
      <c r="A1225" s="290"/>
      <c r="B1225" s="96"/>
    </row>
    <row r="1226" spans="1:2" s="287" customFormat="1" x14ac:dyDescent="0.2">
      <c r="A1226" s="290"/>
      <c r="B1226" s="96"/>
    </row>
    <row r="1227" spans="1:2" s="287" customFormat="1" x14ac:dyDescent="0.2">
      <c r="A1227" s="290"/>
      <c r="B1227" s="96"/>
    </row>
    <row r="1228" spans="1:2" s="287" customFormat="1" x14ac:dyDescent="0.2">
      <c r="A1228" s="290"/>
      <c r="B1228" s="96"/>
    </row>
    <row r="1229" spans="1:2" s="287" customFormat="1" x14ac:dyDescent="0.2">
      <c r="A1229" s="290"/>
      <c r="B1229" s="96"/>
    </row>
    <row r="1230" spans="1:2" s="287" customFormat="1" x14ac:dyDescent="0.2">
      <c r="A1230" s="290"/>
      <c r="B1230" s="96"/>
    </row>
    <row r="1231" spans="1:2" s="287" customFormat="1" x14ac:dyDescent="0.2">
      <c r="A1231" s="290"/>
      <c r="B1231" s="96"/>
    </row>
    <row r="1232" spans="1:2" s="287" customFormat="1" x14ac:dyDescent="0.2">
      <c r="A1232" s="290"/>
      <c r="B1232" s="96"/>
    </row>
    <row r="1233" spans="1:2" s="287" customFormat="1" x14ac:dyDescent="0.2">
      <c r="A1233" s="290"/>
      <c r="B1233" s="96"/>
    </row>
    <row r="1234" spans="1:2" s="287" customFormat="1" x14ac:dyDescent="0.2">
      <c r="A1234" s="290"/>
      <c r="B1234" s="96"/>
    </row>
    <row r="1235" spans="1:2" s="287" customFormat="1" x14ac:dyDescent="0.2">
      <c r="A1235" s="290"/>
      <c r="B1235" s="96"/>
    </row>
    <row r="1236" spans="1:2" s="287" customFormat="1" x14ac:dyDescent="0.2">
      <c r="A1236" s="290"/>
      <c r="B1236" s="96"/>
    </row>
    <row r="1237" spans="1:2" s="287" customFormat="1" x14ac:dyDescent="0.2">
      <c r="A1237" s="290"/>
      <c r="B1237" s="96"/>
    </row>
    <row r="1238" spans="1:2" s="287" customFormat="1" x14ac:dyDescent="0.2">
      <c r="A1238" s="290"/>
      <c r="B1238" s="96"/>
    </row>
    <row r="1239" spans="1:2" s="287" customFormat="1" x14ac:dyDescent="0.2">
      <c r="A1239" s="290"/>
      <c r="B1239" s="96"/>
    </row>
    <row r="1240" spans="1:2" s="287" customFormat="1" x14ac:dyDescent="0.2">
      <c r="A1240" s="290"/>
      <c r="B1240" s="96"/>
    </row>
    <row r="1241" spans="1:2" s="287" customFormat="1" x14ac:dyDescent="0.2">
      <c r="A1241" s="290"/>
      <c r="B1241" s="96"/>
    </row>
    <row r="1242" spans="1:2" s="287" customFormat="1" x14ac:dyDescent="0.2">
      <c r="A1242" s="290"/>
      <c r="B1242" s="96"/>
    </row>
    <row r="1243" spans="1:2" s="287" customFormat="1" x14ac:dyDescent="0.2">
      <c r="A1243" s="290"/>
      <c r="B1243" s="96"/>
    </row>
    <row r="1244" spans="1:2" s="287" customFormat="1" x14ac:dyDescent="0.2">
      <c r="A1244" s="290"/>
      <c r="B1244" s="96"/>
    </row>
    <row r="1245" spans="1:2" s="287" customFormat="1" x14ac:dyDescent="0.2">
      <c r="A1245" s="290"/>
      <c r="B1245" s="96"/>
    </row>
    <row r="1246" spans="1:2" s="287" customFormat="1" x14ac:dyDescent="0.2">
      <c r="A1246" s="290"/>
      <c r="B1246" s="96"/>
    </row>
    <row r="1247" spans="1:2" s="287" customFormat="1" x14ac:dyDescent="0.2">
      <c r="A1247" s="290"/>
      <c r="B1247" s="96"/>
    </row>
    <row r="1248" spans="1:2" s="287" customFormat="1" x14ac:dyDescent="0.2">
      <c r="A1248" s="290"/>
      <c r="B1248" s="96"/>
    </row>
    <row r="1249" spans="1:2" s="287" customFormat="1" x14ac:dyDescent="0.2">
      <c r="A1249" s="290"/>
      <c r="B1249" s="96"/>
    </row>
    <row r="1250" spans="1:2" s="287" customFormat="1" x14ac:dyDescent="0.2">
      <c r="A1250" s="290"/>
      <c r="B1250" s="96"/>
    </row>
    <row r="1251" spans="1:2" s="287" customFormat="1" x14ac:dyDescent="0.2">
      <c r="A1251" s="290"/>
      <c r="B1251" s="96"/>
    </row>
    <row r="1252" spans="1:2" s="287" customFormat="1" x14ac:dyDescent="0.2">
      <c r="A1252" s="290"/>
      <c r="B1252" s="96"/>
    </row>
    <row r="1253" spans="1:2" s="287" customFormat="1" x14ac:dyDescent="0.2">
      <c r="A1253" s="290"/>
      <c r="B1253" s="96"/>
    </row>
    <row r="1254" spans="1:2" s="287" customFormat="1" x14ac:dyDescent="0.2">
      <c r="A1254" s="290"/>
      <c r="B1254" s="96"/>
    </row>
    <row r="1255" spans="1:2" s="287" customFormat="1" x14ac:dyDescent="0.2">
      <c r="A1255" s="290"/>
      <c r="B1255" s="96"/>
    </row>
    <row r="1256" spans="1:2" s="287" customFormat="1" x14ac:dyDescent="0.2">
      <c r="A1256" s="290"/>
      <c r="B1256" s="96"/>
    </row>
    <row r="1257" spans="1:2" s="287" customFormat="1" x14ac:dyDescent="0.2">
      <c r="A1257" s="290"/>
      <c r="B1257" s="96"/>
    </row>
    <row r="1258" spans="1:2" s="287" customFormat="1" x14ac:dyDescent="0.2">
      <c r="A1258" s="290"/>
      <c r="B1258" s="96"/>
    </row>
    <row r="1259" spans="1:2" s="287" customFormat="1" x14ac:dyDescent="0.2">
      <c r="A1259" s="290"/>
      <c r="B1259" s="96"/>
    </row>
    <row r="1260" spans="1:2" s="287" customFormat="1" x14ac:dyDescent="0.2">
      <c r="A1260" s="290"/>
      <c r="B1260" s="96"/>
    </row>
    <row r="1261" spans="1:2" s="287" customFormat="1" x14ac:dyDescent="0.2">
      <c r="A1261" s="290"/>
      <c r="B1261" s="96"/>
    </row>
    <row r="1262" spans="1:2" s="287" customFormat="1" x14ac:dyDescent="0.2">
      <c r="A1262" s="290"/>
      <c r="B1262" s="96"/>
    </row>
    <row r="1263" spans="1:2" s="287" customFormat="1" x14ac:dyDescent="0.2">
      <c r="A1263" s="290"/>
      <c r="B1263" s="96"/>
    </row>
    <row r="1264" spans="1:2" s="287" customFormat="1" x14ac:dyDescent="0.2">
      <c r="A1264" s="290"/>
      <c r="B1264" s="96"/>
    </row>
    <row r="1265" spans="1:2" s="287" customFormat="1" x14ac:dyDescent="0.2">
      <c r="A1265" s="290"/>
      <c r="B1265" s="96"/>
    </row>
    <row r="1266" spans="1:2" s="287" customFormat="1" x14ac:dyDescent="0.2">
      <c r="A1266" s="290"/>
      <c r="B1266" s="96"/>
    </row>
    <row r="1267" spans="1:2" s="287" customFormat="1" x14ac:dyDescent="0.2">
      <c r="A1267" s="290"/>
      <c r="B1267" s="96"/>
    </row>
    <row r="1268" spans="1:2" s="287" customFormat="1" x14ac:dyDescent="0.2">
      <c r="A1268" s="290"/>
      <c r="B1268" s="96"/>
    </row>
    <row r="1269" spans="1:2" s="287" customFormat="1" x14ac:dyDescent="0.2">
      <c r="A1269" s="290"/>
      <c r="B1269" s="96"/>
    </row>
    <row r="1270" spans="1:2" s="287" customFormat="1" x14ac:dyDescent="0.2">
      <c r="A1270" s="290"/>
      <c r="B1270" s="96"/>
    </row>
    <row r="1271" spans="1:2" s="287" customFormat="1" x14ac:dyDescent="0.2">
      <c r="A1271" s="290"/>
      <c r="B1271" s="96"/>
    </row>
    <row r="1272" spans="1:2" s="287" customFormat="1" x14ac:dyDescent="0.2">
      <c r="A1272" s="290"/>
      <c r="B1272" s="96"/>
    </row>
    <row r="1273" spans="1:2" s="287" customFormat="1" x14ac:dyDescent="0.2">
      <c r="A1273" s="290"/>
      <c r="B1273" s="96"/>
    </row>
    <row r="1274" spans="1:2" s="287" customFormat="1" x14ac:dyDescent="0.2">
      <c r="A1274" s="290"/>
      <c r="B1274" s="96"/>
    </row>
    <row r="1275" spans="1:2" s="287" customFormat="1" x14ac:dyDescent="0.2">
      <c r="A1275" s="290"/>
      <c r="B1275" s="96"/>
    </row>
    <row r="1276" spans="1:2" s="287" customFormat="1" x14ac:dyDescent="0.2">
      <c r="A1276" s="290"/>
      <c r="B1276" s="96"/>
    </row>
    <row r="1277" spans="1:2" s="287" customFormat="1" x14ac:dyDescent="0.2">
      <c r="A1277" s="290"/>
      <c r="B1277" s="96"/>
    </row>
    <row r="1278" spans="1:2" s="287" customFormat="1" x14ac:dyDescent="0.2">
      <c r="A1278" s="290"/>
      <c r="B1278" s="96"/>
    </row>
    <row r="1279" spans="1:2" s="287" customFormat="1" x14ac:dyDescent="0.2">
      <c r="A1279" s="290"/>
      <c r="B1279" s="96"/>
    </row>
    <row r="1280" spans="1:2" s="287" customFormat="1" x14ac:dyDescent="0.2">
      <c r="A1280" s="290"/>
      <c r="B1280" s="96"/>
    </row>
    <row r="1281" spans="1:2" s="287" customFormat="1" x14ac:dyDescent="0.2">
      <c r="A1281" s="290"/>
      <c r="B1281" s="96"/>
    </row>
    <row r="1282" spans="1:2" s="287" customFormat="1" x14ac:dyDescent="0.2">
      <c r="A1282" s="290"/>
      <c r="B1282" s="96"/>
    </row>
    <row r="1283" spans="1:2" s="287" customFormat="1" x14ac:dyDescent="0.2">
      <c r="A1283" s="290"/>
      <c r="B1283" s="96"/>
    </row>
    <row r="1284" spans="1:2" s="287" customFormat="1" x14ac:dyDescent="0.2">
      <c r="A1284" s="290"/>
      <c r="B1284" s="96"/>
    </row>
    <row r="1285" spans="1:2" s="287" customFormat="1" x14ac:dyDescent="0.2">
      <c r="A1285" s="290"/>
      <c r="B1285" s="96"/>
    </row>
    <row r="1286" spans="1:2" s="287" customFormat="1" x14ac:dyDescent="0.2">
      <c r="A1286" s="290"/>
      <c r="B1286" s="96"/>
    </row>
    <row r="1287" spans="1:2" s="287" customFormat="1" x14ac:dyDescent="0.2">
      <c r="A1287" s="290"/>
      <c r="B1287" s="96"/>
    </row>
    <row r="1288" spans="1:2" s="287" customFormat="1" x14ac:dyDescent="0.2">
      <c r="A1288" s="290"/>
      <c r="B1288" s="96"/>
    </row>
    <row r="1289" spans="1:2" s="287" customFormat="1" x14ac:dyDescent="0.2">
      <c r="A1289" s="290"/>
      <c r="B1289" s="96"/>
    </row>
    <row r="1290" spans="1:2" s="287" customFormat="1" x14ac:dyDescent="0.2">
      <c r="A1290" s="290"/>
      <c r="B1290" s="96"/>
    </row>
    <row r="1291" spans="1:2" s="287" customFormat="1" x14ac:dyDescent="0.2">
      <c r="A1291" s="290"/>
      <c r="B1291" s="96"/>
    </row>
    <row r="1292" spans="1:2" s="287" customFormat="1" x14ac:dyDescent="0.2">
      <c r="A1292" s="290"/>
      <c r="B1292" s="96"/>
    </row>
    <row r="1293" spans="1:2" s="287" customFormat="1" x14ac:dyDescent="0.2">
      <c r="A1293" s="290"/>
      <c r="B1293" s="96"/>
    </row>
    <row r="1294" spans="1:2" s="287" customFormat="1" x14ac:dyDescent="0.2">
      <c r="A1294" s="290"/>
      <c r="B1294" s="96"/>
    </row>
    <row r="1295" spans="1:2" s="287" customFormat="1" x14ac:dyDescent="0.2">
      <c r="A1295" s="290"/>
      <c r="B1295" s="96"/>
    </row>
    <row r="1296" spans="1:2" s="287" customFormat="1" x14ac:dyDescent="0.2">
      <c r="A1296" s="290"/>
      <c r="B1296" s="96"/>
    </row>
    <row r="1297" spans="1:2" s="287" customFormat="1" x14ac:dyDescent="0.2">
      <c r="A1297" s="290"/>
      <c r="B1297" s="96"/>
    </row>
    <row r="1298" spans="1:2" s="287" customFormat="1" x14ac:dyDescent="0.2">
      <c r="A1298" s="290"/>
      <c r="B1298" s="96"/>
    </row>
    <row r="1299" spans="1:2" s="287" customFormat="1" x14ac:dyDescent="0.2">
      <c r="A1299" s="290"/>
      <c r="B1299" s="96"/>
    </row>
    <row r="1300" spans="1:2" s="287" customFormat="1" x14ac:dyDescent="0.2">
      <c r="A1300" s="290"/>
      <c r="B1300" s="96"/>
    </row>
    <row r="1301" spans="1:2" s="287" customFormat="1" x14ac:dyDescent="0.2">
      <c r="A1301" s="290"/>
      <c r="B1301" s="96"/>
    </row>
    <row r="1302" spans="1:2" s="287" customFormat="1" x14ac:dyDescent="0.2">
      <c r="A1302" s="290"/>
      <c r="B1302" s="96"/>
    </row>
    <row r="1303" spans="1:2" s="287" customFormat="1" x14ac:dyDescent="0.2">
      <c r="A1303" s="290"/>
      <c r="B1303" s="96"/>
    </row>
    <row r="1304" spans="1:2" s="287" customFormat="1" x14ac:dyDescent="0.2">
      <c r="A1304" s="290"/>
      <c r="B1304" s="96"/>
    </row>
    <row r="1305" spans="1:2" s="287" customFormat="1" x14ac:dyDescent="0.2">
      <c r="A1305" s="290"/>
      <c r="B1305" s="96"/>
    </row>
    <row r="1306" spans="1:2" s="287" customFormat="1" x14ac:dyDescent="0.2">
      <c r="A1306" s="290"/>
      <c r="B1306" s="96"/>
    </row>
    <row r="1307" spans="1:2" s="287" customFormat="1" x14ac:dyDescent="0.2">
      <c r="A1307" s="290"/>
      <c r="B1307" s="96"/>
    </row>
    <row r="1308" spans="1:2" s="287" customFormat="1" x14ac:dyDescent="0.2">
      <c r="A1308" s="290"/>
      <c r="B1308" s="96"/>
    </row>
    <row r="1309" spans="1:2" s="287" customFormat="1" x14ac:dyDescent="0.2">
      <c r="A1309" s="290"/>
      <c r="B1309" s="96"/>
    </row>
    <row r="1310" spans="1:2" s="287" customFormat="1" x14ac:dyDescent="0.2">
      <c r="A1310" s="290"/>
      <c r="B1310" s="96"/>
    </row>
    <row r="1311" spans="1:2" s="287" customFormat="1" x14ac:dyDescent="0.2">
      <c r="A1311" s="290"/>
      <c r="B1311" s="96"/>
    </row>
    <row r="1312" spans="1:2" s="287" customFormat="1" x14ac:dyDescent="0.2">
      <c r="A1312" s="290"/>
      <c r="B1312" s="96"/>
    </row>
    <row r="1313" spans="1:2" s="287" customFormat="1" x14ac:dyDescent="0.2">
      <c r="A1313" s="290"/>
      <c r="B1313" s="96"/>
    </row>
    <row r="1314" spans="1:2" s="287" customFormat="1" x14ac:dyDescent="0.2">
      <c r="A1314" s="290"/>
      <c r="B1314" s="96"/>
    </row>
    <row r="1315" spans="1:2" s="287" customFormat="1" x14ac:dyDescent="0.2">
      <c r="A1315" s="290"/>
      <c r="B1315" s="96"/>
    </row>
    <row r="1316" spans="1:2" s="287" customFormat="1" x14ac:dyDescent="0.2">
      <c r="A1316" s="290"/>
      <c r="B1316" s="96"/>
    </row>
    <row r="1317" spans="1:2" s="287" customFormat="1" x14ac:dyDescent="0.2">
      <c r="A1317" s="290"/>
      <c r="B1317" s="96"/>
    </row>
    <row r="1318" spans="1:2" s="287" customFormat="1" x14ac:dyDescent="0.2">
      <c r="A1318" s="290"/>
      <c r="B1318" s="96"/>
    </row>
    <row r="1319" spans="1:2" s="287" customFormat="1" x14ac:dyDescent="0.2">
      <c r="A1319" s="290"/>
      <c r="B1319" s="96"/>
    </row>
    <row r="1320" spans="1:2" s="287" customFormat="1" x14ac:dyDescent="0.2">
      <c r="A1320" s="290"/>
      <c r="B1320" s="96"/>
    </row>
    <row r="1321" spans="1:2" s="287" customFormat="1" x14ac:dyDescent="0.2">
      <c r="A1321" s="290"/>
      <c r="B1321" s="96"/>
    </row>
    <row r="1322" spans="1:2" s="287" customFormat="1" x14ac:dyDescent="0.2">
      <c r="A1322" s="290"/>
      <c r="B1322" s="96"/>
    </row>
    <row r="1323" spans="1:2" s="287" customFormat="1" x14ac:dyDescent="0.2">
      <c r="A1323" s="290"/>
      <c r="B1323" s="96"/>
    </row>
    <row r="1324" spans="1:2" s="287" customFormat="1" x14ac:dyDescent="0.2">
      <c r="A1324" s="290"/>
      <c r="B1324" s="96"/>
    </row>
    <row r="1325" spans="1:2" s="287" customFormat="1" x14ac:dyDescent="0.2">
      <c r="A1325" s="290"/>
      <c r="B1325" s="96"/>
    </row>
    <row r="1326" spans="1:2" s="287" customFormat="1" x14ac:dyDescent="0.2">
      <c r="A1326" s="290"/>
      <c r="B1326" s="96"/>
    </row>
    <row r="1327" spans="1:2" s="287" customFormat="1" x14ac:dyDescent="0.2">
      <c r="A1327" s="290"/>
      <c r="B1327" s="96"/>
    </row>
    <row r="1328" spans="1:2" s="287" customFormat="1" x14ac:dyDescent="0.2">
      <c r="A1328" s="290"/>
      <c r="B1328" s="96"/>
    </row>
    <row r="1329" spans="1:2" s="287" customFormat="1" x14ac:dyDescent="0.2">
      <c r="A1329" s="290"/>
      <c r="B1329" s="96"/>
    </row>
    <row r="1330" spans="1:2" s="287" customFormat="1" x14ac:dyDescent="0.2">
      <c r="A1330" s="290"/>
      <c r="B1330" s="96"/>
    </row>
    <row r="1331" spans="1:2" s="287" customFormat="1" x14ac:dyDescent="0.2">
      <c r="A1331" s="290"/>
      <c r="B1331" s="96"/>
    </row>
    <row r="1332" spans="1:2" s="287" customFormat="1" x14ac:dyDescent="0.2">
      <c r="A1332" s="290"/>
      <c r="B1332" s="96"/>
    </row>
    <row r="1333" spans="1:2" s="287" customFormat="1" x14ac:dyDescent="0.2">
      <c r="A1333" s="290"/>
      <c r="B1333" s="96"/>
    </row>
    <row r="1334" spans="1:2" s="287" customFormat="1" x14ac:dyDescent="0.2">
      <c r="A1334" s="290"/>
      <c r="B1334" s="96"/>
    </row>
    <row r="1335" spans="1:2" s="287" customFormat="1" x14ac:dyDescent="0.2">
      <c r="A1335" s="290"/>
      <c r="B1335" s="96"/>
    </row>
    <row r="1336" spans="1:2" s="287" customFormat="1" x14ac:dyDescent="0.2">
      <c r="A1336" s="290"/>
      <c r="B1336" s="96"/>
    </row>
    <row r="1337" spans="1:2" s="287" customFormat="1" x14ac:dyDescent="0.2">
      <c r="A1337" s="290"/>
      <c r="B1337" s="96"/>
    </row>
    <row r="1338" spans="1:2" s="287" customFormat="1" x14ac:dyDescent="0.2">
      <c r="A1338" s="290"/>
      <c r="B1338" s="96"/>
    </row>
    <row r="1339" spans="1:2" s="287" customFormat="1" x14ac:dyDescent="0.2">
      <c r="A1339" s="290"/>
      <c r="B1339" s="96"/>
    </row>
    <row r="1340" spans="1:2" s="287" customFormat="1" x14ac:dyDescent="0.2">
      <c r="A1340" s="290"/>
      <c r="B1340" s="96"/>
    </row>
    <row r="1341" spans="1:2" s="287" customFormat="1" x14ac:dyDescent="0.2">
      <c r="A1341" s="290"/>
      <c r="B1341" s="96"/>
    </row>
    <row r="1342" spans="1:2" s="287" customFormat="1" x14ac:dyDescent="0.2">
      <c r="A1342" s="290"/>
      <c r="B1342" s="96"/>
    </row>
    <row r="1343" spans="1:2" s="287" customFormat="1" x14ac:dyDescent="0.2">
      <c r="A1343" s="290"/>
      <c r="B1343" s="96"/>
    </row>
    <row r="1344" spans="1:2" s="287" customFormat="1" x14ac:dyDescent="0.2">
      <c r="A1344" s="290"/>
      <c r="B1344" s="96"/>
    </row>
    <row r="1345" spans="1:2" s="287" customFormat="1" x14ac:dyDescent="0.2">
      <c r="A1345" s="290"/>
      <c r="B1345" s="96"/>
    </row>
    <row r="1346" spans="1:2" s="287" customFormat="1" x14ac:dyDescent="0.2">
      <c r="A1346" s="290"/>
      <c r="B1346" s="96"/>
    </row>
    <row r="1347" spans="1:2" s="287" customFormat="1" x14ac:dyDescent="0.2">
      <c r="A1347" s="290"/>
      <c r="B1347" s="96"/>
    </row>
    <row r="1348" spans="1:2" s="287" customFormat="1" x14ac:dyDescent="0.2">
      <c r="A1348" s="290"/>
      <c r="B1348" s="96"/>
    </row>
    <row r="1349" spans="1:2" s="287" customFormat="1" x14ac:dyDescent="0.2">
      <c r="A1349" s="290"/>
      <c r="B1349" s="96"/>
    </row>
    <row r="1350" spans="1:2" s="287" customFormat="1" x14ac:dyDescent="0.2">
      <c r="A1350" s="290"/>
      <c r="B1350" s="96"/>
    </row>
    <row r="1351" spans="1:2" s="287" customFormat="1" x14ac:dyDescent="0.2">
      <c r="A1351" s="290"/>
      <c r="B1351" s="96"/>
    </row>
    <row r="1352" spans="1:2" s="287" customFormat="1" x14ac:dyDescent="0.2">
      <c r="A1352" s="290"/>
      <c r="B1352" s="96"/>
    </row>
    <row r="1353" spans="1:2" s="287" customFormat="1" x14ac:dyDescent="0.2">
      <c r="A1353" s="290"/>
      <c r="B1353" s="96"/>
    </row>
    <row r="1354" spans="1:2" s="287" customFormat="1" x14ac:dyDescent="0.2">
      <c r="A1354" s="290"/>
      <c r="B1354" s="96"/>
    </row>
    <row r="1355" spans="1:2" s="287" customFormat="1" x14ac:dyDescent="0.2">
      <c r="A1355" s="290"/>
      <c r="B1355" s="96"/>
    </row>
    <row r="1356" spans="1:2" s="287" customFormat="1" x14ac:dyDescent="0.2">
      <c r="A1356" s="290"/>
      <c r="B1356" s="96"/>
    </row>
    <row r="1357" spans="1:2" s="287" customFormat="1" x14ac:dyDescent="0.2">
      <c r="A1357" s="290"/>
      <c r="B1357" s="96"/>
    </row>
    <row r="1358" spans="1:2" s="287" customFormat="1" x14ac:dyDescent="0.2">
      <c r="A1358" s="290"/>
      <c r="B1358" s="96"/>
    </row>
    <row r="1359" spans="1:2" s="287" customFormat="1" x14ac:dyDescent="0.2">
      <c r="A1359" s="290"/>
      <c r="B1359" s="96"/>
    </row>
    <row r="1360" spans="1:2" s="287" customFormat="1" x14ac:dyDescent="0.2">
      <c r="A1360" s="290"/>
      <c r="B1360" s="96"/>
    </row>
    <row r="1361" spans="1:2" s="287" customFormat="1" x14ac:dyDescent="0.2">
      <c r="A1361" s="290"/>
      <c r="B1361" s="96"/>
    </row>
    <row r="1362" spans="1:2" s="287" customFormat="1" x14ac:dyDescent="0.2">
      <c r="A1362" s="290"/>
      <c r="B1362" s="96"/>
    </row>
    <row r="1363" spans="1:2" s="287" customFormat="1" x14ac:dyDescent="0.2">
      <c r="A1363" s="290"/>
      <c r="B1363" s="96"/>
    </row>
    <row r="1364" spans="1:2" s="287" customFormat="1" x14ac:dyDescent="0.2">
      <c r="A1364" s="290"/>
      <c r="B1364" s="96"/>
    </row>
    <row r="1365" spans="1:2" s="287" customFormat="1" x14ac:dyDescent="0.2">
      <c r="A1365" s="290"/>
      <c r="B1365" s="96"/>
    </row>
    <row r="1366" spans="1:2" s="287" customFormat="1" x14ac:dyDescent="0.2">
      <c r="A1366" s="290"/>
      <c r="B1366" s="96"/>
    </row>
    <row r="1367" spans="1:2" s="287" customFormat="1" x14ac:dyDescent="0.2">
      <c r="A1367" s="290"/>
      <c r="B1367" s="96"/>
    </row>
    <row r="1368" spans="1:2" s="287" customFormat="1" x14ac:dyDescent="0.2">
      <c r="A1368" s="290"/>
      <c r="B1368" s="96"/>
    </row>
    <row r="1369" spans="1:2" s="287" customFormat="1" x14ac:dyDescent="0.2">
      <c r="A1369" s="290"/>
      <c r="B1369" s="96"/>
    </row>
    <row r="1370" spans="1:2" s="287" customFormat="1" x14ac:dyDescent="0.2">
      <c r="A1370" s="290"/>
      <c r="B1370" s="96"/>
    </row>
    <row r="1371" spans="1:2" s="287" customFormat="1" x14ac:dyDescent="0.2">
      <c r="A1371" s="290"/>
      <c r="B1371" s="96"/>
    </row>
    <row r="1372" spans="1:2" s="287" customFormat="1" x14ac:dyDescent="0.2">
      <c r="A1372" s="290"/>
      <c r="B1372" s="96"/>
    </row>
    <row r="1373" spans="1:2" s="287" customFormat="1" x14ac:dyDescent="0.2">
      <c r="A1373" s="290"/>
      <c r="B1373" s="96"/>
    </row>
    <row r="1374" spans="1:2" s="287" customFormat="1" x14ac:dyDescent="0.2">
      <c r="A1374" s="290"/>
      <c r="B1374" s="96"/>
    </row>
    <row r="1375" spans="1:2" s="287" customFormat="1" x14ac:dyDescent="0.2">
      <c r="A1375" s="290"/>
      <c r="B1375" s="96"/>
    </row>
    <row r="1376" spans="1:2" s="287" customFormat="1" x14ac:dyDescent="0.2">
      <c r="A1376" s="290"/>
      <c r="B1376" s="96"/>
    </row>
    <row r="1377" spans="1:2" s="287" customFormat="1" x14ac:dyDescent="0.2">
      <c r="A1377" s="290"/>
      <c r="B1377" s="96"/>
    </row>
    <row r="1378" spans="1:2" s="287" customFormat="1" x14ac:dyDescent="0.2">
      <c r="A1378" s="290"/>
      <c r="B1378" s="96"/>
    </row>
    <row r="1379" spans="1:2" s="287" customFormat="1" x14ac:dyDescent="0.2">
      <c r="A1379" s="290"/>
      <c r="B1379" s="96"/>
    </row>
    <row r="1380" spans="1:2" s="287" customFormat="1" x14ac:dyDescent="0.2">
      <c r="A1380" s="290"/>
      <c r="B1380" s="96"/>
    </row>
    <row r="1381" spans="1:2" s="287" customFormat="1" x14ac:dyDescent="0.2">
      <c r="A1381" s="290"/>
      <c r="B1381" s="96"/>
    </row>
    <row r="1382" spans="1:2" s="287" customFormat="1" x14ac:dyDescent="0.2">
      <c r="A1382" s="290"/>
      <c r="B1382" s="96"/>
    </row>
    <row r="1383" spans="1:2" s="287" customFormat="1" x14ac:dyDescent="0.2">
      <c r="A1383" s="290"/>
      <c r="B1383" s="96"/>
    </row>
    <row r="1384" spans="1:2" s="287" customFormat="1" x14ac:dyDescent="0.2">
      <c r="A1384" s="290"/>
      <c r="B1384" s="96"/>
    </row>
    <row r="1385" spans="1:2" s="287" customFormat="1" x14ac:dyDescent="0.2">
      <c r="A1385" s="290"/>
      <c r="B1385" s="96"/>
    </row>
    <row r="1386" spans="1:2" s="287" customFormat="1" x14ac:dyDescent="0.2">
      <c r="A1386" s="290"/>
      <c r="B1386" s="96"/>
    </row>
    <row r="1387" spans="1:2" s="287" customFormat="1" x14ac:dyDescent="0.2">
      <c r="A1387" s="290"/>
      <c r="B1387" s="96"/>
    </row>
    <row r="1388" spans="1:2" s="287" customFormat="1" x14ac:dyDescent="0.2">
      <c r="A1388" s="290"/>
      <c r="B1388" s="96"/>
    </row>
    <row r="1389" spans="1:2" s="287" customFormat="1" x14ac:dyDescent="0.2">
      <c r="A1389" s="290"/>
      <c r="B1389" s="96"/>
    </row>
    <row r="1390" spans="1:2" s="287" customFormat="1" x14ac:dyDescent="0.2">
      <c r="A1390" s="290"/>
      <c r="B1390" s="96"/>
    </row>
    <row r="1391" spans="1:2" s="287" customFormat="1" x14ac:dyDescent="0.2">
      <c r="A1391" s="290"/>
      <c r="B1391" s="96"/>
    </row>
    <row r="1392" spans="1:2" s="287" customFormat="1" x14ac:dyDescent="0.2">
      <c r="A1392" s="290"/>
      <c r="B1392" s="96"/>
    </row>
    <row r="1393" spans="1:2" s="287" customFormat="1" x14ac:dyDescent="0.2">
      <c r="A1393" s="290"/>
      <c r="B1393" s="96"/>
    </row>
    <row r="1394" spans="1:2" s="287" customFormat="1" x14ac:dyDescent="0.2">
      <c r="A1394" s="290"/>
      <c r="B1394" s="96"/>
    </row>
    <row r="1395" spans="1:2" s="287" customFormat="1" x14ac:dyDescent="0.2">
      <c r="A1395" s="290"/>
      <c r="B1395" s="96"/>
    </row>
    <row r="1396" spans="1:2" s="287" customFormat="1" x14ac:dyDescent="0.2">
      <c r="A1396" s="290"/>
      <c r="B1396" s="96"/>
    </row>
    <row r="1397" spans="1:2" s="287" customFormat="1" x14ac:dyDescent="0.2">
      <c r="A1397" s="290"/>
      <c r="B1397" s="96"/>
    </row>
    <row r="1398" spans="1:2" s="287" customFormat="1" x14ac:dyDescent="0.2">
      <c r="A1398" s="290"/>
      <c r="B1398" s="96"/>
    </row>
    <row r="1399" spans="1:2" s="287" customFormat="1" x14ac:dyDescent="0.2">
      <c r="A1399" s="290"/>
      <c r="B1399" s="96"/>
    </row>
    <row r="1400" spans="1:2" s="287" customFormat="1" x14ac:dyDescent="0.2">
      <c r="A1400" s="290"/>
      <c r="B1400" s="96"/>
    </row>
    <row r="1401" spans="1:2" s="287" customFormat="1" x14ac:dyDescent="0.2">
      <c r="A1401" s="290"/>
      <c r="B1401" s="96"/>
    </row>
    <row r="1402" spans="1:2" s="287" customFormat="1" x14ac:dyDescent="0.2">
      <c r="A1402" s="290"/>
      <c r="B1402" s="96"/>
    </row>
    <row r="1403" spans="1:2" s="287" customFormat="1" x14ac:dyDescent="0.2">
      <c r="A1403" s="290"/>
      <c r="B1403" s="96"/>
    </row>
    <row r="1404" spans="1:2" s="287" customFormat="1" x14ac:dyDescent="0.2">
      <c r="A1404" s="290"/>
      <c r="B1404" s="96"/>
    </row>
    <row r="1405" spans="1:2" s="287" customFormat="1" x14ac:dyDescent="0.2">
      <c r="A1405" s="290"/>
      <c r="B1405" s="96"/>
    </row>
    <row r="1406" spans="1:2" s="287" customFormat="1" x14ac:dyDescent="0.2">
      <c r="A1406" s="290"/>
      <c r="B1406" s="96"/>
    </row>
    <row r="1407" spans="1:2" s="287" customFormat="1" x14ac:dyDescent="0.2">
      <c r="A1407" s="290"/>
      <c r="B1407" s="96"/>
    </row>
    <row r="1408" spans="1:2" s="287" customFormat="1" x14ac:dyDescent="0.2">
      <c r="A1408" s="290"/>
      <c r="B1408" s="96"/>
    </row>
    <row r="1409" spans="1:2" s="287" customFormat="1" x14ac:dyDescent="0.2">
      <c r="A1409" s="290"/>
      <c r="B1409" s="96"/>
    </row>
    <row r="1410" spans="1:2" s="287" customFormat="1" x14ac:dyDescent="0.2">
      <c r="A1410" s="290"/>
      <c r="B1410" s="96"/>
    </row>
    <row r="1411" spans="1:2" s="287" customFormat="1" x14ac:dyDescent="0.2">
      <c r="A1411" s="290"/>
      <c r="B1411" s="96"/>
    </row>
    <row r="1412" spans="1:2" s="287" customFormat="1" x14ac:dyDescent="0.2">
      <c r="A1412" s="290"/>
      <c r="B1412" s="96"/>
    </row>
    <row r="1413" spans="1:2" s="287" customFormat="1" x14ac:dyDescent="0.2">
      <c r="A1413" s="290"/>
      <c r="B1413" s="96"/>
    </row>
    <row r="1414" spans="1:2" s="287" customFormat="1" x14ac:dyDescent="0.2">
      <c r="A1414" s="290"/>
      <c r="B1414" s="96"/>
    </row>
    <row r="1415" spans="1:2" s="287" customFormat="1" x14ac:dyDescent="0.2">
      <c r="A1415" s="290"/>
      <c r="B1415" s="96"/>
    </row>
    <row r="1416" spans="1:2" s="287" customFormat="1" x14ac:dyDescent="0.2">
      <c r="A1416" s="290"/>
      <c r="B1416" s="96"/>
    </row>
    <row r="1417" spans="1:2" s="287" customFormat="1" x14ac:dyDescent="0.2">
      <c r="A1417" s="290"/>
      <c r="B1417" s="96"/>
    </row>
    <row r="1418" spans="1:2" s="287" customFormat="1" x14ac:dyDescent="0.2">
      <c r="A1418" s="290"/>
      <c r="B1418" s="96"/>
    </row>
    <row r="1419" spans="1:2" s="287" customFormat="1" x14ac:dyDescent="0.2">
      <c r="A1419" s="290"/>
      <c r="B1419" s="96"/>
    </row>
    <row r="1420" spans="1:2" s="287" customFormat="1" x14ac:dyDescent="0.2">
      <c r="A1420" s="290"/>
      <c r="B1420" s="96"/>
    </row>
    <row r="1421" spans="1:2" s="287" customFormat="1" x14ac:dyDescent="0.2">
      <c r="A1421" s="290"/>
      <c r="B1421" s="96"/>
    </row>
    <row r="1422" spans="1:2" s="287" customFormat="1" x14ac:dyDescent="0.2">
      <c r="A1422" s="290"/>
      <c r="B1422" s="96"/>
    </row>
    <row r="1423" spans="1:2" s="287" customFormat="1" x14ac:dyDescent="0.2">
      <c r="A1423" s="290"/>
      <c r="B1423" s="96"/>
    </row>
    <row r="1424" spans="1:2" s="287" customFormat="1" x14ac:dyDescent="0.2">
      <c r="A1424" s="290"/>
      <c r="B1424" s="96"/>
    </row>
    <row r="1425" spans="1:2" s="287" customFormat="1" x14ac:dyDescent="0.2">
      <c r="A1425" s="290"/>
      <c r="B1425" s="96"/>
    </row>
    <row r="1426" spans="1:2" s="287" customFormat="1" x14ac:dyDescent="0.2">
      <c r="A1426" s="290"/>
      <c r="B1426" s="96"/>
    </row>
    <row r="1427" spans="1:2" s="287" customFormat="1" x14ac:dyDescent="0.2">
      <c r="A1427" s="290"/>
      <c r="B1427" s="96"/>
    </row>
    <row r="1428" spans="1:2" s="287" customFormat="1" x14ac:dyDescent="0.2">
      <c r="A1428" s="290"/>
      <c r="B1428" s="96"/>
    </row>
    <row r="1429" spans="1:2" s="287" customFormat="1" x14ac:dyDescent="0.2">
      <c r="A1429" s="290"/>
      <c r="B1429" s="96"/>
    </row>
    <row r="1430" spans="1:2" s="287" customFormat="1" x14ac:dyDescent="0.2">
      <c r="A1430" s="290"/>
      <c r="B1430" s="96"/>
    </row>
    <row r="1431" spans="1:2" s="287" customFormat="1" x14ac:dyDescent="0.2">
      <c r="A1431" s="290"/>
      <c r="B1431" s="96"/>
    </row>
    <row r="1432" spans="1:2" s="287" customFormat="1" x14ac:dyDescent="0.2">
      <c r="A1432" s="290"/>
      <c r="B1432" s="96"/>
    </row>
    <row r="1433" spans="1:2" s="287" customFormat="1" x14ac:dyDescent="0.2">
      <c r="A1433" s="290"/>
      <c r="B1433" s="96"/>
    </row>
    <row r="1434" spans="1:2" s="287" customFormat="1" x14ac:dyDescent="0.2">
      <c r="A1434" s="290"/>
      <c r="B1434" s="96"/>
    </row>
    <row r="1435" spans="1:2" s="287" customFormat="1" x14ac:dyDescent="0.2">
      <c r="A1435" s="290"/>
      <c r="B1435" s="96"/>
    </row>
    <row r="1436" spans="1:2" s="287" customFormat="1" x14ac:dyDescent="0.2">
      <c r="A1436" s="290"/>
      <c r="B1436" s="96"/>
    </row>
    <row r="1437" spans="1:2" s="287" customFormat="1" x14ac:dyDescent="0.2">
      <c r="A1437" s="290"/>
      <c r="B1437" s="96"/>
    </row>
    <row r="1438" spans="1:2" s="287" customFormat="1" x14ac:dyDescent="0.2">
      <c r="A1438" s="290"/>
      <c r="B1438" s="96"/>
    </row>
    <row r="1439" spans="1:2" s="287" customFormat="1" x14ac:dyDescent="0.2">
      <c r="A1439" s="290"/>
      <c r="B1439" s="96"/>
    </row>
    <row r="1440" spans="1:2" s="287" customFormat="1" x14ac:dyDescent="0.2">
      <c r="A1440" s="290"/>
      <c r="B1440" s="96"/>
    </row>
    <row r="1441" spans="1:2" s="287" customFormat="1" x14ac:dyDescent="0.2">
      <c r="A1441" s="290"/>
      <c r="B1441" s="96"/>
    </row>
    <row r="1442" spans="1:2" s="287" customFormat="1" x14ac:dyDescent="0.2">
      <c r="A1442" s="290"/>
      <c r="B1442" s="96"/>
    </row>
    <row r="1443" spans="1:2" s="287" customFormat="1" x14ac:dyDescent="0.2">
      <c r="A1443" s="290"/>
      <c r="B1443" s="96"/>
    </row>
    <row r="1444" spans="1:2" s="287" customFormat="1" x14ac:dyDescent="0.2">
      <c r="A1444" s="290"/>
      <c r="B1444" s="96"/>
    </row>
    <row r="1445" spans="1:2" s="287" customFormat="1" x14ac:dyDescent="0.2">
      <c r="A1445" s="290"/>
      <c r="B1445" s="96"/>
    </row>
    <row r="1446" spans="1:2" s="287" customFormat="1" x14ac:dyDescent="0.2">
      <c r="A1446" s="290"/>
      <c r="B1446" s="96"/>
    </row>
    <row r="1447" spans="1:2" s="287" customFormat="1" x14ac:dyDescent="0.2">
      <c r="A1447" s="290"/>
      <c r="B1447" s="96"/>
    </row>
    <row r="1448" spans="1:2" s="287" customFormat="1" x14ac:dyDescent="0.2">
      <c r="A1448" s="290"/>
      <c r="B1448" s="96"/>
    </row>
    <row r="1449" spans="1:2" s="287" customFormat="1" x14ac:dyDescent="0.2">
      <c r="A1449" s="290"/>
      <c r="B1449" s="96"/>
    </row>
    <row r="1450" spans="1:2" s="287" customFormat="1" x14ac:dyDescent="0.2">
      <c r="A1450" s="290"/>
      <c r="B1450" s="96"/>
    </row>
    <row r="1451" spans="1:2" s="287" customFormat="1" x14ac:dyDescent="0.2">
      <c r="A1451" s="290"/>
      <c r="B1451" s="96"/>
    </row>
    <row r="1452" spans="1:2" s="287" customFormat="1" x14ac:dyDescent="0.2">
      <c r="A1452" s="290"/>
      <c r="B1452" s="96"/>
    </row>
    <row r="1453" spans="1:2" s="287" customFormat="1" x14ac:dyDescent="0.2">
      <c r="A1453" s="290"/>
      <c r="B1453" s="96"/>
    </row>
    <row r="1454" spans="1:2" s="287" customFormat="1" x14ac:dyDescent="0.2">
      <c r="A1454" s="290"/>
      <c r="B1454" s="96"/>
    </row>
    <row r="1455" spans="1:2" s="287" customFormat="1" x14ac:dyDescent="0.2">
      <c r="A1455" s="290"/>
      <c r="B1455" s="96"/>
    </row>
    <row r="1456" spans="1:2" s="287" customFormat="1" x14ac:dyDescent="0.2">
      <c r="A1456" s="290"/>
      <c r="B1456" s="96"/>
    </row>
    <row r="1457" spans="1:2" s="287" customFormat="1" x14ac:dyDescent="0.2">
      <c r="A1457" s="290"/>
      <c r="B1457" s="96"/>
    </row>
    <row r="1458" spans="1:2" s="287" customFormat="1" x14ac:dyDescent="0.2">
      <c r="A1458" s="290"/>
      <c r="B1458" s="96"/>
    </row>
    <row r="1459" spans="1:2" s="287" customFormat="1" x14ac:dyDescent="0.2">
      <c r="A1459" s="290"/>
      <c r="B1459" s="96"/>
    </row>
    <row r="1460" spans="1:2" s="287" customFormat="1" x14ac:dyDescent="0.2">
      <c r="A1460" s="290"/>
      <c r="B1460" s="96"/>
    </row>
    <row r="1461" spans="1:2" s="287" customFormat="1" x14ac:dyDescent="0.2">
      <c r="A1461" s="290"/>
      <c r="B1461" s="96"/>
    </row>
    <row r="1462" spans="1:2" s="287" customFormat="1" x14ac:dyDescent="0.2">
      <c r="A1462" s="290"/>
      <c r="B1462" s="96"/>
    </row>
    <row r="1463" spans="1:2" s="287" customFormat="1" x14ac:dyDescent="0.2">
      <c r="A1463" s="290"/>
      <c r="B1463" s="96"/>
    </row>
    <row r="1464" spans="1:2" s="287" customFormat="1" x14ac:dyDescent="0.2">
      <c r="A1464" s="290"/>
      <c r="B1464" s="96"/>
    </row>
    <row r="1465" spans="1:2" s="287" customFormat="1" x14ac:dyDescent="0.2">
      <c r="A1465" s="290"/>
      <c r="B1465" s="96"/>
    </row>
    <row r="1466" spans="1:2" s="287" customFormat="1" x14ac:dyDescent="0.2">
      <c r="A1466" s="290"/>
      <c r="B1466" s="96"/>
    </row>
    <row r="1467" spans="1:2" s="287" customFormat="1" x14ac:dyDescent="0.2">
      <c r="A1467" s="290"/>
      <c r="B1467" s="96"/>
    </row>
    <row r="1468" spans="1:2" s="287" customFormat="1" x14ac:dyDescent="0.2">
      <c r="A1468" s="290"/>
      <c r="B1468" s="96"/>
    </row>
    <row r="1469" spans="1:2" s="287" customFormat="1" x14ac:dyDescent="0.2">
      <c r="A1469" s="290"/>
      <c r="B1469" s="96"/>
    </row>
    <row r="1470" spans="1:2" s="287" customFormat="1" x14ac:dyDescent="0.2">
      <c r="A1470" s="290"/>
      <c r="B1470" s="96"/>
    </row>
    <row r="1471" spans="1:2" s="287" customFormat="1" x14ac:dyDescent="0.2">
      <c r="A1471" s="290"/>
      <c r="B1471" s="96"/>
    </row>
    <row r="1472" spans="1:2" s="287" customFormat="1" x14ac:dyDescent="0.2">
      <c r="A1472" s="290"/>
      <c r="B1472" s="96"/>
    </row>
    <row r="1473" spans="1:2" s="287" customFormat="1" x14ac:dyDescent="0.2">
      <c r="A1473" s="290"/>
      <c r="B1473" s="96"/>
    </row>
    <row r="1474" spans="1:2" s="287" customFormat="1" x14ac:dyDescent="0.2">
      <c r="A1474" s="290"/>
      <c r="B1474" s="96"/>
    </row>
    <row r="1475" spans="1:2" s="287" customFormat="1" x14ac:dyDescent="0.2">
      <c r="A1475" s="290"/>
      <c r="B1475" s="96"/>
    </row>
    <row r="1476" spans="1:2" s="287" customFormat="1" x14ac:dyDescent="0.2">
      <c r="A1476" s="290"/>
      <c r="B1476" s="96"/>
    </row>
    <row r="1477" spans="1:2" s="287" customFormat="1" x14ac:dyDescent="0.2">
      <c r="A1477" s="290"/>
      <c r="B1477" s="96"/>
    </row>
    <row r="1478" spans="1:2" s="287" customFormat="1" x14ac:dyDescent="0.2">
      <c r="A1478" s="290"/>
      <c r="B1478" s="96"/>
    </row>
    <row r="1479" spans="1:2" s="287" customFormat="1" x14ac:dyDescent="0.2">
      <c r="A1479" s="290"/>
      <c r="B1479" s="96"/>
    </row>
    <row r="1480" spans="1:2" s="287" customFormat="1" x14ac:dyDescent="0.2">
      <c r="A1480" s="290"/>
      <c r="B1480" s="96"/>
    </row>
    <row r="1481" spans="1:2" s="287" customFormat="1" x14ac:dyDescent="0.2">
      <c r="A1481" s="290"/>
      <c r="B1481" s="96"/>
    </row>
    <row r="1482" spans="1:2" s="287" customFormat="1" x14ac:dyDescent="0.2">
      <c r="A1482" s="290"/>
      <c r="B1482" s="96"/>
    </row>
    <row r="1483" spans="1:2" s="287" customFormat="1" x14ac:dyDescent="0.2">
      <c r="A1483" s="290"/>
      <c r="B1483" s="96"/>
    </row>
    <row r="1484" spans="1:2" s="287" customFormat="1" x14ac:dyDescent="0.2">
      <c r="A1484" s="290"/>
      <c r="B1484" s="96"/>
    </row>
    <row r="1485" spans="1:2" s="287" customFormat="1" x14ac:dyDescent="0.2">
      <c r="A1485" s="290"/>
      <c r="B1485" s="96"/>
    </row>
    <row r="1486" spans="1:2" s="287" customFormat="1" x14ac:dyDescent="0.2">
      <c r="A1486" s="290"/>
      <c r="B1486" s="96"/>
    </row>
    <row r="1487" spans="1:2" s="287" customFormat="1" x14ac:dyDescent="0.2">
      <c r="A1487" s="290"/>
      <c r="B1487" s="96"/>
    </row>
    <row r="1488" spans="1:2" s="287" customFormat="1" x14ac:dyDescent="0.2">
      <c r="A1488" s="290"/>
      <c r="B1488" s="96"/>
    </row>
    <row r="1489" spans="1:2" s="287" customFormat="1" x14ac:dyDescent="0.2">
      <c r="A1489" s="290"/>
      <c r="B1489" s="96"/>
    </row>
    <row r="1490" spans="1:2" s="287" customFormat="1" x14ac:dyDescent="0.2">
      <c r="A1490" s="290"/>
      <c r="B1490" s="96"/>
    </row>
    <row r="1491" spans="1:2" s="287" customFormat="1" x14ac:dyDescent="0.2">
      <c r="A1491" s="290"/>
      <c r="B1491" s="96"/>
    </row>
    <row r="1492" spans="1:2" s="287" customFormat="1" x14ac:dyDescent="0.2">
      <c r="A1492" s="290"/>
      <c r="B1492" s="96"/>
    </row>
    <row r="1493" spans="1:2" s="287" customFormat="1" x14ac:dyDescent="0.2">
      <c r="A1493" s="290"/>
      <c r="B1493" s="96"/>
    </row>
    <row r="1494" spans="1:2" s="287" customFormat="1" x14ac:dyDescent="0.2">
      <c r="A1494" s="290"/>
      <c r="B1494" s="96"/>
    </row>
    <row r="1495" spans="1:2" s="287" customFormat="1" x14ac:dyDescent="0.2">
      <c r="A1495" s="290"/>
      <c r="B1495" s="96"/>
    </row>
    <row r="1496" spans="1:2" s="287" customFormat="1" x14ac:dyDescent="0.2">
      <c r="A1496" s="290"/>
      <c r="B1496" s="96"/>
    </row>
    <row r="1497" spans="1:2" s="287" customFormat="1" x14ac:dyDescent="0.2">
      <c r="A1497" s="290"/>
      <c r="B1497" s="96"/>
    </row>
    <row r="1498" spans="1:2" s="287" customFormat="1" x14ac:dyDescent="0.2">
      <c r="A1498" s="290"/>
      <c r="B1498" s="96"/>
    </row>
    <row r="1499" spans="1:2" s="287" customFormat="1" x14ac:dyDescent="0.2">
      <c r="A1499" s="290"/>
      <c r="B1499" s="96"/>
    </row>
    <row r="1500" spans="1:2" s="287" customFormat="1" x14ac:dyDescent="0.2">
      <c r="A1500" s="290"/>
      <c r="B1500" s="96"/>
    </row>
    <row r="1501" spans="1:2" s="287" customFormat="1" x14ac:dyDescent="0.2">
      <c r="A1501" s="290"/>
      <c r="B1501" s="96"/>
    </row>
    <row r="1502" spans="1:2" s="287" customFormat="1" x14ac:dyDescent="0.2">
      <c r="A1502" s="290"/>
      <c r="B1502" s="96"/>
    </row>
    <row r="1503" spans="1:2" s="287" customFormat="1" x14ac:dyDescent="0.2">
      <c r="A1503" s="290"/>
      <c r="B1503" s="96"/>
    </row>
    <row r="1504" spans="1:2" s="287" customFormat="1" x14ac:dyDescent="0.2">
      <c r="A1504" s="290"/>
      <c r="B1504" s="96"/>
    </row>
    <row r="1505" spans="1:2" s="287" customFormat="1" x14ac:dyDescent="0.2">
      <c r="A1505" s="290"/>
      <c r="B1505" s="96"/>
    </row>
    <row r="1506" spans="1:2" s="287" customFormat="1" x14ac:dyDescent="0.2">
      <c r="A1506" s="290"/>
      <c r="B1506" s="96"/>
    </row>
    <row r="1507" spans="1:2" s="287" customFormat="1" x14ac:dyDescent="0.2">
      <c r="A1507" s="290"/>
      <c r="B1507" s="96"/>
    </row>
    <row r="1508" spans="1:2" s="287" customFormat="1" x14ac:dyDescent="0.2">
      <c r="A1508" s="290"/>
      <c r="B1508" s="96"/>
    </row>
    <row r="1509" spans="1:2" s="287" customFormat="1" x14ac:dyDescent="0.2">
      <c r="A1509" s="290"/>
      <c r="B1509" s="96"/>
    </row>
    <row r="1510" spans="1:2" s="287" customFormat="1" x14ac:dyDescent="0.2">
      <c r="A1510" s="290"/>
      <c r="B1510" s="96"/>
    </row>
    <row r="1511" spans="1:2" s="287" customFormat="1" x14ac:dyDescent="0.2">
      <c r="A1511" s="290"/>
      <c r="B1511" s="96"/>
    </row>
    <row r="1512" spans="1:2" s="287" customFormat="1" x14ac:dyDescent="0.2">
      <c r="A1512" s="290"/>
      <c r="B1512" s="96"/>
    </row>
    <row r="1513" spans="1:2" s="287" customFormat="1" x14ac:dyDescent="0.2">
      <c r="A1513" s="290"/>
      <c r="B1513" s="96"/>
    </row>
    <row r="1514" spans="1:2" s="287" customFormat="1" x14ac:dyDescent="0.2">
      <c r="A1514" s="290"/>
      <c r="B1514" s="96"/>
    </row>
    <row r="1515" spans="1:2" s="287" customFormat="1" x14ac:dyDescent="0.2">
      <c r="A1515" s="290"/>
      <c r="B1515" s="96"/>
    </row>
    <row r="1516" spans="1:2" s="287" customFormat="1" x14ac:dyDescent="0.2">
      <c r="A1516" s="290"/>
      <c r="B1516" s="96"/>
    </row>
    <row r="1517" spans="1:2" s="287" customFormat="1" x14ac:dyDescent="0.2">
      <c r="A1517" s="290"/>
      <c r="B1517" s="96"/>
    </row>
    <row r="1518" spans="1:2" s="287" customFormat="1" x14ac:dyDescent="0.2">
      <c r="A1518" s="290"/>
      <c r="B1518" s="96"/>
    </row>
    <row r="1519" spans="1:2" s="287" customFormat="1" x14ac:dyDescent="0.2">
      <c r="A1519" s="290"/>
      <c r="B1519" s="96"/>
    </row>
    <row r="1520" spans="1:2" s="287" customFormat="1" x14ac:dyDescent="0.2">
      <c r="A1520" s="290"/>
      <c r="B1520" s="96"/>
    </row>
    <row r="1521" spans="1:2" s="287" customFormat="1" x14ac:dyDescent="0.2">
      <c r="A1521" s="290"/>
      <c r="B1521" s="96"/>
    </row>
    <row r="1522" spans="1:2" s="287" customFormat="1" x14ac:dyDescent="0.2">
      <c r="A1522" s="290"/>
      <c r="B1522" s="96"/>
    </row>
    <row r="1523" spans="1:2" s="287" customFormat="1" x14ac:dyDescent="0.2">
      <c r="A1523" s="290"/>
      <c r="B1523" s="96"/>
    </row>
    <row r="1524" spans="1:2" s="287" customFormat="1" x14ac:dyDescent="0.2">
      <c r="A1524" s="290"/>
      <c r="B1524" s="96"/>
    </row>
    <row r="1525" spans="1:2" s="287" customFormat="1" x14ac:dyDescent="0.2">
      <c r="A1525" s="290"/>
      <c r="B1525" s="96"/>
    </row>
    <row r="1526" spans="1:2" s="287" customFormat="1" x14ac:dyDescent="0.2">
      <c r="A1526" s="290"/>
      <c r="B1526" s="96"/>
    </row>
    <row r="1527" spans="1:2" s="287" customFormat="1" x14ac:dyDescent="0.2">
      <c r="A1527" s="290"/>
      <c r="B1527" s="96"/>
    </row>
    <row r="1528" spans="1:2" s="287" customFormat="1" x14ac:dyDescent="0.2">
      <c r="A1528" s="290"/>
      <c r="B1528" s="96"/>
    </row>
    <row r="1529" spans="1:2" s="287" customFormat="1" x14ac:dyDescent="0.2">
      <c r="A1529" s="290"/>
      <c r="B1529" s="96"/>
    </row>
    <row r="1530" spans="1:2" s="287" customFormat="1" x14ac:dyDescent="0.2">
      <c r="A1530" s="290"/>
      <c r="B1530" s="96"/>
    </row>
    <row r="1531" spans="1:2" s="287" customFormat="1" x14ac:dyDescent="0.2">
      <c r="A1531" s="290"/>
      <c r="B1531" s="96"/>
    </row>
    <row r="1532" spans="1:2" s="287" customFormat="1" x14ac:dyDescent="0.2">
      <c r="A1532" s="290"/>
      <c r="B1532" s="96"/>
    </row>
    <row r="1533" spans="1:2" s="287" customFormat="1" x14ac:dyDescent="0.2">
      <c r="A1533" s="290"/>
      <c r="B1533" s="96"/>
    </row>
    <row r="1534" spans="1:2" s="287" customFormat="1" x14ac:dyDescent="0.2">
      <c r="A1534" s="290"/>
      <c r="B1534" s="96"/>
    </row>
    <row r="1535" spans="1:2" s="287" customFormat="1" x14ac:dyDescent="0.2">
      <c r="A1535" s="290"/>
      <c r="B1535" s="96"/>
    </row>
    <row r="1536" spans="1:2" s="287" customFormat="1" x14ac:dyDescent="0.2">
      <c r="A1536" s="290"/>
      <c r="B1536" s="96"/>
    </row>
    <row r="1537" spans="1:2" s="287" customFormat="1" x14ac:dyDescent="0.2">
      <c r="A1537" s="290"/>
      <c r="B1537" s="96"/>
    </row>
    <row r="1538" spans="1:2" s="287" customFormat="1" x14ac:dyDescent="0.2">
      <c r="A1538" s="290"/>
      <c r="B1538" s="96"/>
    </row>
    <row r="1539" spans="1:2" s="287" customFormat="1" x14ac:dyDescent="0.2">
      <c r="A1539" s="290"/>
      <c r="B1539" s="96"/>
    </row>
    <row r="1540" spans="1:2" s="287" customFormat="1" x14ac:dyDescent="0.2">
      <c r="A1540" s="290"/>
      <c r="B1540" s="96"/>
    </row>
    <row r="1541" spans="1:2" s="287" customFormat="1" x14ac:dyDescent="0.2">
      <c r="A1541" s="290"/>
      <c r="B1541" s="96"/>
    </row>
    <row r="1542" spans="1:2" s="287" customFormat="1" x14ac:dyDescent="0.2">
      <c r="A1542" s="290"/>
      <c r="B1542" s="96"/>
    </row>
    <row r="1543" spans="1:2" s="287" customFormat="1" x14ac:dyDescent="0.2">
      <c r="A1543" s="290"/>
      <c r="B1543" s="96"/>
    </row>
    <row r="1544" spans="1:2" s="287" customFormat="1" x14ac:dyDescent="0.2">
      <c r="A1544" s="290"/>
      <c r="B1544" s="96"/>
    </row>
    <row r="1545" spans="1:2" s="287" customFormat="1" x14ac:dyDescent="0.2">
      <c r="A1545" s="290"/>
      <c r="B1545" s="96"/>
    </row>
    <row r="1546" spans="1:2" s="287" customFormat="1" x14ac:dyDescent="0.2">
      <c r="A1546" s="290"/>
      <c r="B1546" s="96"/>
    </row>
    <row r="1547" spans="1:2" s="287" customFormat="1" x14ac:dyDescent="0.2">
      <c r="A1547" s="290"/>
      <c r="B1547" s="96"/>
    </row>
    <row r="1548" spans="1:2" s="287" customFormat="1" x14ac:dyDescent="0.2">
      <c r="A1548" s="290"/>
      <c r="B1548" s="96"/>
    </row>
    <row r="1549" spans="1:2" s="287" customFormat="1" x14ac:dyDescent="0.2">
      <c r="A1549" s="290"/>
      <c r="B1549" s="96"/>
    </row>
    <row r="1550" spans="1:2" s="287" customFormat="1" x14ac:dyDescent="0.2">
      <c r="A1550" s="290"/>
      <c r="B1550" s="96"/>
    </row>
    <row r="1551" spans="1:2" s="287" customFormat="1" x14ac:dyDescent="0.2">
      <c r="A1551" s="290"/>
      <c r="B1551" s="96"/>
    </row>
    <row r="1552" spans="1:2" s="287" customFormat="1" x14ac:dyDescent="0.2">
      <c r="A1552" s="290"/>
      <c r="B1552" s="96"/>
    </row>
    <row r="1553" spans="1:2" s="287" customFormat="1" x14ac:dyDescent="0.2">
      <c r="A1553" s="290"/>
      <c r="B1553" s="96"/>
    </row>
    <row r="1554" spans="1:2" s="287" customFormat="1" x14ac:dyDescent="0.2">
      <c r="A1554" s="290"/>
      <c r="B1554" s="96"/>
    </row>
    <row r="1555" spans="1:2" s="287" customFormat="1" x14ac:dyDescent="0.2">
      <c r="A1555" s="290"/>
      <c r="B1555" s="96"/>
    </row>
    <row r="1556" spans="1:2" s="287" customFormat="1" x14ac:dyDescent="0.2">
      <c r="A1556" s="290"/>
      <c r="B1556" s="96"/>
    </row>
    <row r="1557" spans="1:2" s="287" customFormat="1" x14ac:dyDescent="0.2">
      <c r="A1557" s="290"/>
      <c r="B1557" s="96"/>
    </row>
    <row r="1558" spans="1:2" s="287" customFormat="1" x14ac:dyDescent="0.2">
      <c r="A1558" s="290"/>
      <c r="B1558" s="96"/>
    </row>
    <row r="1559" spans="1:2" s="287" customFormat="1" x14ac:dyDescent="0.2">
      <c r="A1559" s="290"/>
      <c r="B1559" s="96"/>
    </row>
    <row r="1560" spans="1:2" s="287" customFormat="1" x14ac:dyDescent="0.2">
      <c r="A1560" s="290"/>
      <c r="B1560" s="96"/>
    </row>
    <row r="1561" spans="1:2" s="287" customFormat="1" x14ac:dyDescent="0.2">
      <c r="A1561" s="290"/>
      <c r="B1561" s="96"/>
    </row>
    <row r="1562" spans="1:2" s="287" customFormat="1" x14ac:dyDescent="0.2">
      <c r="A1562" s="290"/>
      <c r="B1562" s="96"/>
    </row>
    <row r="1563" spans="1:2" s="287" customFormat="1" x14ac:dyDescent="0.2">
      <c r="A1563" s="290"/>
      <c r="B1563" s="96"/>
    </row>
    <row r="1564" spans="1:2" s="287" customFormat="1" x14ac:dyDescent="0.2">
      <c r="A1564" s="290"/>
      <c r="B1564" s="96"/>
    </row>
    <row r="1565" spans="1:2" s="287" customFormat="1" x14ac:dyDescent="0.2">
      <c r="A1565" s="290"/>
      <c r="B1565" s="96"/>
    </row>
    <row r="1566" spans="1:2" s="287" customFormat="1" x14ac:dyDescent="0.2">
      <c r="A1566" s="290"/>
      <c r="B1566" s="96"/>
    </row>
    <row r="1567" spans="1:2" s="287" customFormat="1" x14ac:dyDescent="0.2">
      <c r="A1567" s="290"/>
      <c r="B1567" s="96"/>
    </row>
    <row r="1568" spans="1:2" s="287" customFormat="1" x14ac:dyDescent="0.2">
      <c r="A1568" s="290"/>
      <c r="B1568" s="96"/>
    </row>
    <row r="1569" spans="1:2" s="287" customFormat="1" x14ac:dyDescent="0.2">
      <c r="A1569" s="290"/>
      <c r="B1569" s="96"/>
    </row>
    <row r="1570" spans="1:2" s="287" customFormat="1" x14ac:dyDescent="0.2">
      <c r="A1570" s="290"/>
      <c r="B1570" s="96"/>
    </row>
    <row r="1571" spans="1:2" s="287" customFormat="1" x14ac:dyDescent="0.2">
      <c r="A1571" s="290"/>
      <c r="B1571" s="96"/>
    </row>
    <row r="1572" spans="1:2" s="287" customFormat="1" x14ac:dyDescent="0.2">
      <c r="A1572" s="290"/>
      <c r="B1572" s="96"/>
    </row>
    <row r="1573" spans="1:2" s="287" customFormat="1" x14ac:dyDescent="0.2">
      <c r="A1573" s="290"/>
      <c r="B1573" s="96"/>
    </row>
    <row r="1574" spans="1:2" s="287" customFormat="1" x14ac:dyDescent="0.2">
      <c r="A1574" s="290"/>
      <c r="B1574" s="96"/>
    </row>
    <row r="1575" spans="1:2" s="287" customFormat="1" x14ac:dyDescent="0.2">
      <c r="A1575" s="290"/>
      <c r="B1575" s="96"/>
    </row>
    <row r="1576" spans="1:2" s="287" customFormat="1" x14ac:dyDescent="0.2">
      <c r="A1576" s="290"/>
      <c r="B1576" s="96"/>
    </row>
    <row r="1577" spans="1:2" s="287" customFormat="1" x14ac:dyDescent="0.2">
      <c r="A1577" s="290"/>
      <c r="B1577" s="96"/>
    </row>
    <row r="1578" spans="1:2" s="287" customFormat="1" x14ac:dyDescent="0.2">
      <c r="A1578" s="290"/>
      <c r="B1578" s="96"/>
    </row>
    <row r="1579" spans="1:2" s="287" customFormat="1" x14ac:dyDescent="0.2">
      <c r="A1579" s="290"/>
      <c r="B1579" s="96"/>
    </row>
    <row r="1580" spans="1:2" s="287" customFormat="1" x14ac:dyDescent="0.2">
      <c r="A1580" s="290"/>
      <c r="B1580" s="96"/>
    </row>
    <row r="1581" spans="1:2" s="287" customFormat="1" x14ac:dyDescent="0.2">
      <c r="A1581" s="290"/>
      <c r="B1581" s="96"/>
    </row>
    <row r="1582" spans="1:2" s="287" customFormat="1" x14ac:dyDescent="0.2">
      <c r="A1582" s="290"/>
      <c r="B1582" s="96"/>
    </row>
    <row r="1583" spans="1:2" s="287" customFormat="1" x14ac:dyDescent="0.2">
      <c r="A1583" s="290"/>
      <c r="B1583" s="96"/>
    </row>
    <row r="1584" spans="1:2" s="287" customFormat="1" x14ac:dyDescent="0.2">
      <c r="A1584" s="290"/>
      <c r="B1584" s="96"/>
    </row>
    <row r="1585" spans="1:2" s="287" customFormat="1" x14ac:dyDescent="0.2">
      <c r="A1585" s="290"/>
      <c r="B1585" s="96"/>
    </row>
    <row r="1586" spans="1:2" s="287" customFormat="1" x14ac:dyDescent="0.2">
      <c r="A1586" s="290"/>
      <c r="B1586" s="96"/>
    </row>
    <row r="1587" spans="1:2" s="287" customFormat="1" x14ac:dyDescent="0.2">
      <c r="A1587" s="290"/>
      <c r="B1587" s="96"/>
    </row>
    <row r="1588" spans="1:2" s="287" customFormat="1" x14ac:dyDescent="0.2">
      <c r="A1588" s="290"/>
      <c r="B1588" s="96"/>
    </row>
    <row r="1589" spans="1:2" s="287" customFormat="1" x14ac:dyDescent="0.2">
      <c r="A1589" s="290"/>
      <c r="B1589" s="96"/>
    </row>
    <row r="1590" spans="1:2" s="287" customFormat="1" x14ac:dyDescent="0.2">
      <c r="A1590" s="290"/>
      <c r="B1590" s="96"/>
    </row>
    <row r="1591" spans="1:2" s="287" customFormat="1" x14ac:dyDescent="0.2">
      <c r="A1591" s="290"/>
      <c r="B1591" s="96"/>
    </row>
    <row r="1592" spans="1:2" s="287" customFormat="1" x14ac:dyDescent="0.2">
      <c r="A1592" s="290"/>
      <c r="B1592" s="96"/>
    </row>
    <row r="1593" spans="1:2" s="287" customFormat="1" x14ac:dyDescent="0.2">
      <c r="A1593" s="290"/>
      <c r="B1593" s="96"/>
    </row>
    <row r="1594" spans="1:2" s="287" customFormat="1" x14ac:dyDescent="0.2">
      <c r="A1594" s="290"/>
      <c r="B1594" s="96"/>
    </row>
    <row r="1595" spans="1:2" s="287" customFormat="1" x14ac:dyDescent="0.2">
      <c r="A1595" s="290"/>
      <c r="B1595" s="96"/>
    </row>
    <row r="1596" spans="1:2" s="287" customFormat="1" x14ac:dyDescent="0.2">
      <c r="A1596" s="290"/>
      <c r="B1596" s="96"/>
    </row>
    <row r="1597" spans="1:2" s="287" customFormat="1" x14ac:dyDescent="0.2">
      <c r="A1597" s="290"/>
      <c r="B1597" s="96"/>
    </row>
    <row r="1598" spans="1:2" s="287" customFormat="1" x14ac:dyDescent="0.2">
      <c r="A1598" s="290"/>
      <c r="B1598" s="96"/>
    </row>
    <row r="1599" spans="1:2" s="287" customFormat="1" x14ac:dyDescent="0.2">
      <c r="A1599" s="290"/>
      <c r="B1599" s="96"/>
    </row>
    <row r="1600" spans="1:2" s="287" customFormat="1" x14ac:dyDescent="0.2">
      <c r="A1600" s="290"/>
      <c r="B1600" s="96"/>
    </row>
    <row r="1601" spans="1:2" s="287" customFormat="1" x14ac:dyDescent="0.2">
      <c r="A1601" s="290"/>
      <c r="B1601" s="96"/>
    </row>
    <row r="1602" spans="1:2" s="287" customFormat="1" x14ac:dyDescent="0.2">
      <c r="A1602" s="290"/>
      <c r="B1602" s="96"/>
    </row>
    <row r="1603" spans="1:2" s="287" customFormat="1" x14ac:dyDescent="0.2">
      <c r="A1603" s="290"/>
      <c r="B1603" s="96"/>
    </row>
    <row r="1604" spans="1:2" s="287" customFormat="1" x14ac:dyDescent="0.2">
      <c r="A1604" s="290"/>
      <c r="B1604" s="96"/>
    </row>
    <row r="1605" spans="1:2" s="287" customFormat="1" x14ac:dyDescent="0.2">
      <c r="A1605" s="290"/>
      <c r="B1605" s="96"/>
    </row>
    <row r="1606" spans="1:2" s="287" customFormat="1" x14ac:dyDescent="0.2">
      <c r="A1606" s="290"/>
      <c r="B1606" s="96"/>
    </row>
    <row r="1607" spans="1:2" s="287" customFormat="1" x14ac:dyDescent="0.2">
      <c r="A1607" s="290"/>
      <c r="B1607" s="96"/>
    </row>
    <row r="1608" spans="1:2" s="287" customFormat="1" x14ac:dyDescent="0.2">
      <c r="A1608" s="290"/>
      <c r="B1608" s="96"/>
    </row>
    <row r="1609" spans="1:2" s="287" customFormat="1" x14ac:dyDescent="0.2">
      <c r="A1609" s="290"/>
      <c r="B1609" s="96"/>
    </row>
    <row r="1610" spans="1:2" s="287" customFormat="1" x14ac:dyDescent="0.2">
      <c r="A1610" s="290"/>
      <c r="B1610" s="96"/>
    </row>
    <row r="1611" spans="1:2" s="287" customFormat="1" x14ac:dyDescent="0.2">
      <c r="A1611" s="290"/>
      <c r="B1611" s="96"/>
    </row>
    <row r="1612" spans="1:2" s="287" customFormat="1" x14ac:dyDescent="0.2">
      <c r="A1612" s="290"/>
      <c r="B1612" s="96"/>
    </row>
    <row r="1613" spans="1:2" s="287" customFormat="1" x14ac:dyDescent="0.2">
      <c r="A1613" s="290"/>
      <c r="B1613" s="96"/>
    </row>
    <row r="1614" spans="1:2" s="287" customFormat="1" x14ac:dyDescent="0.2">
      <c r="A1614" s="290"/>
      <c r="B1614" s="96"/>
    </row>
    <row r="1615" spans="1:2" s="287" customFormat="1" x14ac:dyDescent="0.2">
      <c r="A1615" s="290"/>
      <c r="B1615" s="96"/>
    </row>
    <row r="1616" spans="1:2" s="287" customFormat="1" x14ac:dyDescent="0.2">
      <c r="A1616" s="290"/>
      <c r="B1616" s="96"/>
    </row>
    <row r="1617" spans="1:2" s="287" customFormat="1" x14ac:dyDescent="0.2">
      <c r="A1617" s="290"/>
      <c r="B1617" s="96"/>
    </row>
    <row r="1618" spans="1:2" s="287" customFormat="1" x14ac:dyDescent="0.2">
      <c r="A1618" s="290"/>
      <c r="B1618" s="96"/>
    </row>
    <row r="1619" spans="1:2" s="287" customFormat="1" x14ac:dyDescent="0.2">
      <c r="A1619" s="290"/>
      <c r="B1619" s="96"/>
    </row>
    <row r="1620" spans="1:2" s="287" customFormat="1" x14ac:dyDescent="0.2">
      <c r="A1620" s="290"/>
      <c r="B1620" s="96"/>
    </row>
    <row r="1621" spans="1:2" s="287" customFormat="1" x14ac:dyDescent="0.2">
      <c r="A1621" s="290"/>
      <c r="B1621" s="96"/>
    </row>
    <row r="1622" spans="1:2" s="287" customFormat="1" x14ac:dyDescent="0.2">
      <c r="A1622" s="290"/>
      <c r="B1622" s="96"/>
    </row>
    <row r="1623" spans="1:2" s="287" customFormat="1" x14ac:dyDescent="0.2">
      <c r="A1623" s="290"/>
      <c r="B1623" s="96"/>
    </row>
    <row r="1624" spans="1:2" s="287" customFormat="1" x14ac:dyDescent="0.2">
      <c r="A1624" s="290"/>
      <c r="B1624" s="96"/>
    </row>
    <row r="1625" spans="1:2" s="287" customFormat="1" x14ac:dyDescent="0.2">
      <c r="A1625" s="290"/>
      <c r="B1625" s="96"/>
    </row>
    <row r="1626" spans="1:2" s="287" customFormat="1" x14ac:dyDescent="0.2">
      <c r="A1626" s="290"/>
      <c r="B1626" s="96"/>
    </row>
    <row r="1627" spans="1:2" s="287" customFormat="1" x14ac:dyDescent="0.2">
      <c r="A1627" s="290"/>
      <c r="B1627" s="96"/>
    </row>
    <row r="1628" spans="1:2" s="287" customFormat="1" x14ac:dyDescent="0.2">
      <c r="A1628" s="290"/>
      <c r="B1628" s="96"/>
    </row>
    <row r="1629" spans="1:2" s="287" customFormat="1" x14ac:dyDescent="0.2">
      <c r="A1629" s="290"/>
      <c r="B1629" s="96"/>
    </row>
    <row r="1630" spans="1:2" s="287" customFormat="1" x14ac:dyDescent="0.2">
      <c r="A1630" s="290"/>
      <c r="B1630" s="96"/>
    </row>
    <row r="1631" spans="1:2" s="287" customFormat="1" x14ac:dyDescent="0.2">
      <c r="A1631" s="290"/>
      <c r="B1631" s="96"/>
    </row>
    <row r="1632" spans="1:2" s="287" customFormat="1" x14ac:dyDescent="0.2">
      <c r="A1632" s="290"/>
      <c r="B1632" s="96"/>
    </row>
    <row r="1633" spans="1:2" s="287" customFormat="1" x14ac:dyDescent="0.2">
      <c r="A1633" s="290"/>
      <c r="B1633" s="96"/>
    </row>
    <row r="1634" spans="1:2" s="287" customFormat="1" x14ac:dyDescent="0.2">
      <c r="A1634" s="290"/>
      <c r="B1634" s="96"/>
    </row>
    <row r="1635" spans="1:2" s="287" customFormat="1" x14ac:dyDescent="0.2">
      <c r="A1635" s="290"/>
      <c r="B1635" s="96"/>
    </row>
    <row r="1636" spans="1:2" s="287" customFormat="1" x14ac:dyDescent="0.2">
      <c r="A1636" s="290"/>
      <c r="B1636" s="96"/>
    </row>
    <row r="1637" spans="1:2" s="287" customFormat="1" x14ac:dyDescent="0.2">
      <c r="A1637" s="290"/>
      <c r="B1637" s="96"/>
    </row>
    <row r="1638" spans="1:2" s="287" customFormat="1" x14ac:dyDescent="0.2">
      <c r="A1638" s="290"/>
      <c r="B1638" s="96"/>
    </row>
    <row r="1639" spans="1:2" s="287" customFormat="1" x14ac:dyDescent="0.2">
      <c r="A1639" s="290"/>
      <c r="B1639" s="96"/>
    </row>
    <row r="1640" spans="1:2" s="287" customFormat="1" x14ac:dyDescent="0.2">
      <c r="A1640" s="290"/>
      <c r="B1640" s="96"/>
    </row>
    <row r="1641" spans="1:2" s="287" customFormat="1" x14ac:dyDescent="0.2">
      <c r="A1641" s="290"/>
      <c r="B1641" s="96"/>
    </row>
    <row r="1642" spans="1:2" s="287" customFormat="1" x14ac:dyDescent="0.2">
      <c r="A1642" s="290"/>
      <c r="B1642" s="96"/>
    </row>
    <row r="1643" spans="1:2" s="287" customFormat="1" x14ac:dyDescent="0.2">
      <c r="A1643" s="290"/>
      <c r="B1643" s="96"/>
    </row>
    <row r="1644" spans="1:2" s="287" customFormat="1" x14ac:dyDescent="0.2">
      <c r="A1644" s="290"/>
      <c r="B1644" s="96"/>
    </row>
    <row r="1645" spans="1:2" s="287" customFormat="1" x14ac:dyDescent="0.2">
      <c r="A1645" s="290"/>
      <c r="B1645" s="96"/>
    </row>
    <row r="1646" spans="1:2" s="287" customFormat="1" x14ac:dyDescent="0.2">
      <c r="A1646" s="290"/>
      <c r="B1646" s="96"/>
    </row>
    <row r="1647" spans="1:2" s="287" customFormat="1" x14ac:dyDescent="0.2">
      <c r="A1647" s="290"/>
      <c r="B1647" s="96"/>
    </row>
    <row r="1648" spans="1:2" s="287" customFormat="1" x14ac:dyDescent="0.2">
      <c r="A1648" s="290"/>
      <c r="B1648" s="96"/>
    </row>
    <row r="1649" spans="1:2" s="287" customFormat="1" x14ac:dyDescent="0.2">
      <c r="A1649" s="290"/>
      <c r="B1649" s="96"/>
    </row>
    <row r="1650" spans="1:2" s="287" customFormat="1" x14ac:dyDescent="0.2">
      <c r="A1650" s="290"/>
      <c r="B1650" s="96"/>
    </row>
    <row r="1651" spans="1:2" s="287" customFormat="1" x14ac:dyDescent="0.2">
      <c r="A1651" s="290"/>
      <c r="B1651" s="96"/>
    </row>
    <row r="1652" spans="1:2" s="287" customFormat="1" x14ac:dyDescent="0.2">
      <c r="A1652" s="290"/>
      <c r="B1652" s="96"/>
    </row>
    <row r="1653" spans="1:2" s="287" customFormat="1" x14ac:dyDescent="0.2">
      <c r="A1653" s="290"/>
      <c r="B1653" s="96"/>
    </row>
    <row r="1654" spans="1:2" s="287" customFormat="1" x14ac:dyDescent="0.2">
      <c r="A1654" s="290"/>
      <c r="B1654" s="96"/>
    </row>
    <row r="1655" spans="1:2" s="287" customFormat="1" x14ac:dyDescent="0.2">
      <c r="A1655" s="290"/>
      <c r="B1655" s="96"/>
    </row>
    <row r="1656" spans="1:2" s="287" customFormat="1" x14ac:dyDescent="0.2">
      <c r="A1656" s="290"/>
      <c r="B1656" s="96"/>
    </row>
    <row r="1657" spans="1:2" s="287" customFormat="1" x14ac:dyDescent="0.2">
      <c r="A1657" s="290"/>
      <c r="B1657" s="96"/>
    </row>
    <row r="1658" spans="1:2" s="287" customFormat="1" x14ac:dyDescent="0.2">
      <c r="A1658" s="290"/>
      <c r="B1658" s="96"/>
    </row>
    <row r="1659" spans="1:2" s="287" customFormat="1" x14ac:dyDescent="0.2">
      <c r="A1659" s="290"/>
      <c r="B1659" s="96"/>
    </row>
    <row r="1660" spans="1:2" s="287" customFormat="1" x14ac:dyDescent="0.2">
      <c r="A1660" s="290"/>
      <c r="B1660" s="96"/>
    </row>
    <row r="1661" spans="1:2" s="287" customFormat="1" x14ac:dyDescent="0.2">
      <c r="A1661" s="290"/>
      <c r="B1661" s="96"/>
    </row>
    <row r="1662" spans="1:2" s="287" customFormat="1" x14ac:dyDescent="0.2">
      <c r="A1662" s="290"/>
      <c r="B1662" s="96"/>
    </row>
    <row r="1663" spans="1:2" s="287" customFormat="1" x14ac:dyDescent="0.2">
      <c r="A1663" s="290"/>
      <c r="B1663" s="96"/>
    </row>
    <row r="1664" spans="1:2" s="287" customFormat="1" x14ac:dyDescent="0.2">
      <c r="A1664" s="290"/>
      <c r="B1664" s="96"/>
    </row>
    <row r="1665" spans="1:2" s="287" customFormat="1" x14ac:dyDescent="0.2">
      <c r="A1665" s="290"/>
      <c r="B1665" s="96"/>
    </row>
    <row r="1666" spans="1:2" s="287" customFormat="1" x14ac:dyDescent="0.2">
      <c r="A1666" s="290"/>
      <c r="B1666" s="96"/>
    </row>
    <row r="1667" spans="1:2" s="287" customFormat="1" x14ac:dyDescent="0.2">
      <c r="A1667" s="290"/>
      <c r="B1667" s="96"/>
    </row>
    <row r="1668" spans="1:2" s="287" customFormat="1" x14ac:dyDescent="0.2">
      <c r="A1668" s="290"/>
      <c r="B1668" s="96"/>
    </row>
    <row r="1669" spans="1:2" s="287" customFormat="1" x14ac:dyDescent="0.2">
      <c r="A1669" s="290"/>
      <c r="B1669" s="96"/>
    </row>
    <row r="1670" spans="1:2" s="287" customFormat="1" x14ac:dyDescent="0.2">
      <c r="A1670" s="290"/>
      <c r="B1670" s="96"/>
    </row>
    <row r="1671" spans="1:2" s="287" customFormat="1" x14ac:dyDescent="0.2">
      <c r="A1671" s="290"/>
      <c r="B1671" s="96"/>
    </row>
    <row r="1672" spans="1:2" s="287" customFormat="1" x14ac:dyDescent="0.2">
      <c r="A1672" s="290"/>
      <c r="B1672" s="96"/>
    </row>
    <row r="1673" spans="1:2" s="287" customFormat="1" x14ac:dyDescent="0.2">
      <c r="A1673" s="290"/>
      <c r="B1673" s="96"/>
    </row>
    <row r="1674" spans="1:2" s="287" customFormat="1" x14ac:dyDescent="0.2">
      <c r="A1674" s="290"/>
      <c r="B1674" s="96"/>
    </row>
    <row r="1675" spans="1:2" s="287" customFormat="1" x14ac:dyDescent="0.2">
      <c r="A1675" s="290"/>
      <c r="B1675" s="96"/>
    </row>
    <row r="1676" spans="1:2" s="287" customFormat="1" x14ac:dyDescent="0.2">
      <c r="A1676" s="290"/>
      <c r="B1676" s="96"/>
    </row>
    <row r="1677" spans="1:2" s="287" customFormat="1" x14ac:dyDescent="0.2">
      <c r="A1677" s="290"/>
      <c r="B1677" s="96"/>
    </row>
    <row r="1678" spans="1:2" s="287" customFormat="1" x14ac:dyDescent="0.2">
      <c r="A1678" s="290"/>
      <c r="B1678" s="96"/>
    </row>
    <row r="1679" spans="1:2" s="287" customFormat="1" x14ac:dyDescent="0.2">
      <c r="A1679" s="290"/>
      <c r="B1679" s="96"/>
    </row>
    <row r="1680" spans="1:2" s="287" customFormat="1" x14ac:dyDescent="0.2">
      <c r="A1680" s="290"/>
      <c r="B1680" s="96"/>
    </row>
    <row r="1681" spans="1:2" s="287" customFormat="1" x14ac:dyDescent="0.2">
      <c r="A1681" s="290"/>
      <c r="B1681" s="96"/>
    </row>
    <row r="1682" spans="1:2" s="287" customFormat="1" x14ac:dyDescent="0.2">
      <c r="A1682" s="290"/>
      <c r="B1682" s="96"/>
    </row>
    <row r="1683" spans="1:2" s="287" customFormat="1" x14ac:dyDescent="0.2">
      <c r="A1683" s="290"/>
      <c r="B1683" s="96"/>
    </row>
    <row r="1684" spans="1:2" s="287" customFormat="1" x14ac:dyDescent="0.2">
      <c r="A1684" s="290"/>
      <c r="B1684" s="96"/>
    </row>
    <row r="1685" spans="1:2" s="287" customFormat="1" x14ac:dyDescent="0.2">
      <c r="A1685" s="290"/>
      <c r="B1685" s="96"/>
    </row>
    <row r="1686" spans="1:2" s="287" customFormat="1" x14ac:dyDescent="0.2">
      <c r="A1686" s="290"/>
      <c r="B1686" s="96"/>
    </row>
    <row r="1687" spans="1:2" s="287" customFormat="1" x14ac:dyDescent="0.2">
      <c r="A1687" s="290"/>
      <c r="B1687" s="96"/>
    </row>
    <row r="1688" spans="1:2" s="287" customFormat="1" x14ac:dyDescent="0.2">
      <c r="A1688" s="290"/>
      <c r="B1688" s="96"/>
    </row>
    <row r="1689" spans="1:2" s="287" customFormat="1" x14ac:dyDescent="0.2">
      <c r="A1689" s="290"/>
      <c r="B1689" s="96"/>
    </row>
    <row r="1690" spans="1:2" s="287" customFormat="1" x14ac:dyDescent="0.2">
      <c r="A1690" s="290"/>
      <c r="B1690" s="96"/>
    </row>
    <row r="1691" spans="1:2" s="287" customFormat="1" x14ac:dyDescent="0.2">
      <c r="A1691" s="290"/>
      <c r="B1691" s="96"/>
    </row>
    <row r="1692" spans="1:2" s="287" customFormat="1" x14ac:dyDescent="0.2">
      <c r="A1692" s="290"/>
      <c r="B1692" s="96"/>
    </row>
    <row r="1693" spans="1:2" s="287" customFormat="1" x14ac:dyDescent="0.2">
      <c r="A1693" s="290"/>
      <c r="B1693" s="96"/>
    </row>
    <row r="1694" spans="1:2" s="287" customFormat="1" x14ac:dyDescent="0.2">
      <c r="A1694" s="290"/>
      <c r="B1694" s="96"/>
    </row>
    <row r="1695" spans="1:2" s="287" customFormat="1" x14ac:dyDescent="0.2">
      <c r="A1695" s="290"/>
      <c r="B1695" s="96"/>
    </row>
    <row r="1696" spans="1:2" s="287" customFormat="1" x14ac:dyDescent="0.2">
      <c r="A1696" s="290"/>
      <c r="B1696" s="96"/>
    </row>
    <row r="1697" spans="1:2" s="287" customFormat="1" x14ac:dyDescent="0.2">
      <c r="A1697" s="290"/>
      <c r="B1697" s="96"/>
    </row>
    <row r="1698" spans="1:2" s="287" customFormat="1" x14ac:dyDescent="0.2">
      <c r="A1698" s="290"/>
      <c r="B1698" s="96"/>
    </row>
    <row r="1699" spans="1:2" s="287" customFormat="1" x14ac:dyDescent="0.2">
      <c r="A1699" s="290"/>
      <c r="B1699" s="96"/>
    </row>
    <row r="1700" spans="1:2" s="287" customFormat="1" x14ac:dyDescent="0.2">
      <c r="A1700" s="290"/>
      <c r="B1700" s="96"/>
    </row>
    <row r="1701" spans="1:2" s="287" customFormat="1" x14ac:dyDescent="0.2">
      <c r="A1701" s="290"/>
      <c r="B1701" s="96"/>
    </row>
    <row r="1702" spans="1:2" s="287" customFormat="1" x14ac:dyDescent="0.2">
      <c r="A1702" s="290"/>
      <c r="B1702" s="96"/>
    </row>
    <row r="1703" spans="1:2" s="287" customFormat="1" x14ac:dyDescent="0.2">
      <c r="A1703" s="290"/>
      <c r="B1703" s="96"/>
    </row>
    <row r="1704" spans="1:2" s="287" customFormat="1" x14ac:dyDescent="0.2">
      <c r="A1704" s="290"/>
      <c r="B1704" s="96"/>
    </row>
    <row r="1705" spans="1:2" s="287" customFormat="1" x14ac:dyDescent="0.2">
      <c r="A1705" s="290"/>
      <c r="B1705" s="96"/>
    </row>
    <row r="1706" spans="1:2" s="287" customFormat="1" x14ac:dyDescent="0.2">
      <c r="A1706" s="290"/>
      <c r="B1706" s="96"/>
    </row>
    <row r="1707" spans="1:2" s="287" customFormat="1" x14ac:dyDescent="0.2">
      <c r="A1707" s="290"/>
      <c r="B1707" s="96"/>
    </row>
    <row r="1708" spans="1:2" s="287" customFormat="1" x14ac:dyDescent="0.2">
      <c r="A1708" s="290"/>
      <c r="B1708" s="96"/>
    </row>
    <row r="1709" spans="1:2" s="287" customFormat="1" x14ac:dyDescent="0.2">
      <c r="A1709" s="290"/>
      <c r="B1709" s="96"/>
    </row>
    <row r="1710" spans="1:2" s="287" customFormat="1" x14ac:dyDescent="0.2">
      <c r="A1710" s="290"/>
      <c r="B1710" s="96"/>
    </row>
    <row r="1711" spans="1:2" s="287" customFormat="1" x14ac:dyDescent="0.2">
      <c r="A1711" s="290"/>
      <c r="B1711" s="96"/>
    </row>
    <row r="1712" spans="1:2" s="287" customFormat="1" x14ac:dyDescent="0.2">
      <c r="A1712" s="290"/>
      <c r="B1712" s="96"/>
    </row>
    <row r="1713" spans="1:2" s="287" customFormat="1" x14ac:dyDescent="0.2">
      <c r="A1713" s="290"/>
      <c r="B1713" s="96"/>
    </row>
    <row r="1714" spans="1:2" s="287" customFormat="1" x14ac:dyDescent="0.2">
      <c r="A1714" s="290"/>
      <c r="B1714" s="96"/>
    </row>
    <row r="1715" spans="1:2" s="287" customFormat="1" x14ac:dyDescent="0.2">
      <c r="A1715" s="290"/>
      <c r="B1715" s="96"/>
    </row>
    <row r="1716" spans="1:2" s="287" customFormat="1" x14ac:dyDescent="0.2">
      <c r="A1716" s="290"/>
      <c r="B1716" s="96"/>
    </row>
    <row r="1717" spans="1:2" s="287" customFormat="1" x14ac:dyDescent="0.2">
      <c r="A1717" s="290"/>
      <c r="B1717" s="96"/>
    </row>
    <row r="1718" spans="1:2" s="287" customFormat="1" x14ac:dyDescent="0.2">
      <c r="A1718" s="290"/>
      <c r="B1718" s="96"/>
    </row>
    <row r="1719" spans="1:2" s="287" customFormat="1" x14ac:dyDescent="0.2">
      <c r="A1719" s="290"/>
      <c r="B1719" s="96"/>
    </row>
    <row r="1720" spans="1:2" s="287" customFormat="1" x14ac:dyDescent="0.2">
      <c r="A1720" s="290"/>
      <c r="B1720" s="96"/>
    </row>
    <row r="1721" spans="1:2" s="287" customFormat="1" x14ac:dyDescent="0.2">
      <c r="A1721" s="290"/>
      <c r="B1721" s="96"/>
    </row>
    <row r="1722" spans="1:2" s="287" customFormat="1" x14ac:dyDescent="0.2">
      <c r="A1722" s="290"/>
      <c r="B1722" s="96"/>
    </row>
    <row r="1723" spans="1:2" s="287" customFormat="1" x14ac:dyDescent="0.2">
      <c r="A1723" s="290"/>
      <c r="B1723" s="96"/>
    </row>
    <row r="1724" spans="1:2" s="287" customFormat="1" x14ac:dyDescent="0.2">
      <c r="A1724" s="290"/>
      <c r="B1724" s="96"/>
    </row>
    <row r="1725" spans="1:2" s="287" customFormat="1" x14ac:dyDescent="0.2">
      <c r="A1725" s="290"/>
      <c r="B1725" s="96"/>
    </row>
    <row r="1726" spans="1:2" s="287" customFormat="1" x14ac:dyDescent="0.2">
      <c r="A1726" s="290"/>
      <c r="B1726" s="96"/>
    </row>
    <row r="1727" spans="1:2" s="287" customFormat="1" x14ac:dyDescent="0.2">
      <c r="A1727" s="290"/>
      <c r="B1727" s="96"/>
    </row>
    <row r="1728" spans="1:2" s="287" customFormat="1" x14ac:dyDescent="0.2">
      <c r="A1728" s="290"/>
      <c r="B1728" s="96"/>
    </row>
    <row r="1729" spans="1:2" s="287" customFormat="1" x14ac:dyDescent="0.2">
      <c r="A1729" s="290"/>
      <c r="B1729" s="96"/>
    </row>
    <row r="1730" spans="1:2" s="287" customFormat="1" x14ac:dyDescent="0.2">
      <c r="A1730" s="290"/>
      <c r="B1730" s="96"/>
    </row>
    <row r="1731" spans="1:2" s="287" customFormat="1" x14ac:dyDescent="0.2">
      <c r="A1731" s="290"/>
      <c r="B1731" s="96"/>
    </row>
    <row r="1732" spans="1:2" s="287" customFormat="1" x14ac:dyDescent="0.2">
      <c r="A1732" s="290"/>
      <c r="B1732" s="96"/>
    </row>
    <row r="1733" spans="1:2" s="287" customFormat="1" x14ac:dyDescent="0.2">
      <c r="A1733" s="290"/>
      <c r="B1733" s="96"/>
    </row>
    <row r="1734" spans="1:2" s="287" customFormat="1" x14ac:dyDescent="0.2">
      <c r="A1734" s="290"/>
      <c r="B1734" s="96"/>
    </row>
    <row r="1735" spans="1:2" s="287" customFormat="1" x14ac:dyDescent="0.2">
      <c r="A1735" s="290"/>
      <c r="B1735" s="96"/>
    </row>
    <row r="1736" spans="1:2" s="287" customFormat="1" x14ac:dyDescent="0.2">
      <c r="A1736" s="290"/>
      <c r="B1736" s="96"/>
    </row>
    <row r="1737" spans="1:2" s="287" customFormat="1" x14ac:dyDescent="0.2">
      <c r="A1737" s="290"/>
      <c r="B1737" s="96"/>
    </row>
    <row r="1738" spans="1:2" s="287" customFormat="1" x14ac:dyDescent="0.2">
      <c r="A1738" s="290"/>
      <c r="B1738" s="96"/>
    </row>
    <row r="1739" spans="1:2" s="287" customFormat="1" x14ac:dyDescent="0.2">
      <c r="A1739" s="290"/>
      <c r="B1739" s="96"/>
    </row>
    <row r="1740" spans="1:2" s="287" customFormat="1" x14ac:dyDescent="0.2">
      <c r="A1740" s="290"/>
      <c r="B1740" s="96"/>
    </row>
    <row r="1741" spans="1:2" s="287" customFormat="1" x14ac:dyDescent="0.2">
      <c r="A1741" s="290"/>
      <c r="B1741" s="96"/>
    </row>
    <row r="1742" spans="1:2" s="287" customFormat="1" x14ac:dyDescent="0.2">
      <c r="A1742" s="290"/>
      <c r="B1742" s="96"/>
    </row>
    <row r="1743" spans="1:2" s="287" customFormat="1" x14ac:dyDescent="0.2">
      <c r="A1743" s="290"/>
      <c r="B1743" s="96"/>
    </row>
    <row r="1744" spans="1:2" s="287" customFormat="1" x14ac:dyDescent="0.2">
      <c r="A1744" s="290"/>
      <c r="B1744" s="96"/>
    </row>
    <row r="1745" spans="1:2" s="287" customFormat="1" x14ac:dyDescent="0.2">
      <c r="A1745" s="290"/>
      <c r="B1745" s="96"/>
    </row>
    <row r="1746" spans="1:2" s="287" customFormat="1" x14ac:dyDescent="0.2">
      <c r="A1746" s="290"/>
      <c r="B1746" s="96"/>
    </row>
    <row r="1747" spans="1:2" s="287" customFormat="1" x14ac:dyDescent="0.2">
      <c r="A1747" s="290"/>
      <c r="B1747" s="96"/>
    </row>
    <row r="1748" spans="1:2" s="287" customFormat="1" x14ac:dyDescent="0.2">
      <c r="A1748" s="290"/>
      <c r="B1748" s="96"/>
    </row>
    <row r="1749" spans="1:2" s="287" customFormat="1" x14ac:dyDescent="0.2">
      <c r="A1749" s="290"/>
      <c r="B1749" s="96"/>
    </row>
    <row r="1750" spans="1:2" s="287" customFormat="1" x14ac:dyDescent="0.2">
      <c r="A1750" s="290"/>
      <c r="B1750" s="96"/>
    </row>
    <row r="1751" spans="1:2" s="287" customFormat="1" x14ac:dyDescent="0.2">
      <c r="A1751" s="290"/>
      <c r="B1751" s="96"/>
    </row>
    <row r="1752" spans="1:2" s="287" customFormat="1" x14ac:dyDescent="0.2">
      <c r="A1752" s="290"/>
      <c r="B1752" s="96"/>
    </row>
    <row r="1753" spans="1:2" s="287" customFormat="1" x14ac:dyDescent="0.2">
      <c r="A1753" s="290"/>
      <c r="B1753" s="96"/>
    </row>
    <row r="1754" spans="1:2" s="287" customFormat="1" x14ac:dyDescent="0.2">
      <c r="A1754" s="290"/>
      <c r="B1754" s="96"/>
    </row>
    <row r="1755" spans="1:2" s="287" customFormat="1" x14ac:dyDescent="0.2">
      <c r="A1755" s="290"/>
      <c r="B1755" s="96"/>
    </row>
    <row r="1756" spans="1:2" s="287" customFormat="1" x14ac:dyDescent="0.2">
      <c r="A1756" s="290"/>
      <c r="B1756" s="96"/>
    </row>
    <row r="1757" spans="1:2" s="287" customFormat="1" x14ac:dyDescent="0.2">
      <c r="A1757" s="290"/>
      <c r="B1757" s="96"/>
    </row>
    <row r="1758" spans="1:2" s="287" customFormat="1" x14ac:dyDescent="0.2">
      <c r="A1758" s="290"/>
      <c r="B1758" s="96"/>
    </row>
    <row r="1759" spans="1:2" s="287" customFormat="1" x14ac:dyDescent="0.2">
      <c r="A1759" s="290"/>
      <c r="B1759" s="96"/>
    </row>
    <row r="1760" spans="1:2" s="287" customFormat="1" x14ac:dyDescent="0.2">
      <c r="A1760" s="290"/>
      <c r="B1760" s="96"/>
    </row>
    <row r="1761" spans="1:2" s="287" customFormat="1" x14ac:dyDescent="0.2">
      <c r="A1761" s="290"/>
      <c r="B1761" s="96"/>
    </row>
    <row r="1762" spans="1:2" s="287" customFormat="1" x14ac:dyDescent="0.2">
      <c r="A1762" s="290"/>
      <c r="B1762" s="96"/>
    </row>
    <row r="1763" spans="1:2" s="287" customFormat="1" x14ac:dyDescent="0.2">
      <c r="A1763" s="290"/>
      <c r="B1763" s="96"/>
    </row>
    <row r="1764" spans="1:2" s="287" customFormat="1" x14ac:dyDescent="0.2">
      <c r="A1764" s="290"/>
      <c r="B1764" s="96"/>
    </row>
    <row r="1765" spans="1:2" s="287" customFormat="1" x14ac:dyDescent="0.2">
      <c r="A1765" s="290"/>
      <c r="B1765" s="96"/>
    </row>
    <row r="1766" spans="1:2" s="287" customFormat="1" x14ac:dyDescent="0.2">
      <c r="A1766" s="290"/>
      <c r="B1766" s="96"/>
    </row>
    <row r="1767" spans="1:2" s="287" customFormat="1" x14ac:dyDescent="0.2">
      <c r="A1767" s="290"/>
      <c r="B1767" s="96"/>
    </row>
    <row r="1768" spans="1:2" s="287" customFormat="1" x14ac:dyDescent="0.2">
      <c r="A1768" s="290"/>
      <c r="B1768" s="96"/>
    </row>
    <row r="1769" spans="1:2" s="287" customFormat="1" x14ac:dyDescent="0.2">
      <c r="A1769" s="290"/>
      <c r="B1769" s="96"/>
    </row>
    <row r="1770" spans="1:2" s="287" customFormat="1" x14ac:dyDescent="0.2">
      <c r="A1770" s="290"/>
      <c r="B1770" s="96"/>
    </row>
    <row r="1771" spans="1:2" s="287" customFormat="1" x14ac:dyDescent="0.2">
      <c r="A1771" s="290"/>
      <c r="B1771" s="96"/>
    </row>
    <row r="1772" spans="1:2" s="287" customFormat="1" x14ac:dyDescent="0.2">
      <c r="A1772" s="290"/>
      <c r="B1772" s="96"/>
    </row>
    <row r="1773" spans="1:2" s="287" customFormat="1" x14ac:dyDescent="0.2">
      <c r="A1773" s="290"/>
      <c r="B1773" s="96"/>
    </row>
    <row r="1774" spans="1:2" s="287" customFormat="1" x14ac:dyDescent="0.2">
      <c r="A1774" s="290"/>
      <c r="B1774" s="96"/>
    </row>
    <row r="1775" spans="1:2" s="287" customFormat="1" x14ac:dyDescent="0.2">
      <c r="A1775" s="290"/>
      <c r="B1775" s="96"/>
    </row>
    <row r="1776" spans="1:2" s="287" customFormat="1" x14ac:dyDescent="0.2">
      <c r="A1776" s="290"/>
      <c r="B1776" s="96"/>
    </row>
    <row r="1777" spans="1:2" s="287" customFormat="1" x14ac:dyDescent="0.2">
      <c r="A1777" s="290"/>
      <c r="B1777" s="96"/>
    </row>
    <row r="1778" spans="1:2" s="287" customFormat="1" x14ac:dyDescent="0.2">
      <c r="A1778" s="290"/>
      <c r="B1778" s="96"/>
    </row>
    <row r="1779" spans="1:2" s="287" customFormat="1" x14ac:dyDescent="0.2">
      <c r="A1779" s="290"/>
      <c r="B1779" s="96"/>
    </row>
    <row r="1780" spans="1:2" s="287" customFormat="1" x14ac:dyDescent="0.2">
      <c r="A1780" s="290"/>
      <c r="B1780" s="96"/>
    </row>
    <row r="1781" spans="1:2" s="287" customFormat="1" x14ac:dyDescent="0.2">
      <c r="A1781" s="290"/>
      <c r="B1781" s="96"/>
    </row>
    <row r="1782" spans="1:2" s="287" customFormat="1" x14ac:dyDescent="0.2">
      <c r="A1782" s="290"/>
      <c r="B1782" s="96"/>
    </row>
    <row r="1783" spans="1:2" s="287" customFormat="1" x14ac:dyDescent="0.2">
      <c r="A1783" s="290"/>
      <c r="B1783" s="96"/>
    </row>
    <row r="1784" spans="1:2" s="287" customFormat="1" x14ac:dyDescent="0.2">
      <c r="A1784" s="290"/>
      <c r="B1784" s="96"/>
    </row>
    <row r="1785" spans="1:2" s="287" customFormat="1" x14ac:dyDescent="0.2">
      <c r="A1785" s="290"/>
      <c r="B1785" s="96"/>
    </row>
    <row r="1786" spans="1:2" s="287" customFormat="1" x14ac:dyDescent="0.2">
      <c r="A1786" s="290"/>
      <c r="B1786" s="96"/>
    </row>
    <row r="1787" spans="1:2" s="287" customFormat="1" x14ac:dyDescent="0.2">
      <c r="A1787" s="290"/>
      <c r="B1787" s="96"/>
    </row>
    <row r="1788" spans="1:2" s="287" customFormat="1" x14ac:dyDescent="0.2">
      <c r="A1788" s="290"/>
      <c r="B1788" s="96"/>
    </row>
    <row r="1789" spans="1:2" s="287" customFormat="1" x14ac:dyDescent="0.2">
      <c r="A1789" s="290"/>
      <c r="B1789" s="96"/>
    </row>
    <row r="1790" spans="1:2" s="287" customFormat="1" x14ac:dyDescent="0.2">
      <c r="A1790" s="290"/>
      <c r="B1790" s="96"/>
    </row>
    <row r="1791" spans="1:2" s="287" customFormat="1" x14ac:dyDescent="0.2">
      <c r="A1791" s="290"/>
      <c r="B1791" s="96"/>
    </row>
    <row r="1792" spans="1:2" s="287" customFormat="1" x14ac:dyDescent="0.2">
      <c r="A1792" s="290"/>
      <c r="B1792" s="96"/>
    </row>
    <row r="1793" spans="1:2" s="287" customFormat="1" x14ac:dyDescent="0.2">
      <c r="A1793" s="290"/>
      <c r="B1793" s="96"/>
    </row>
    <row r="1794" spans="1:2" s="287" customFormat="1" x14ac:dyDescent="0.2">
      <c r="A1794" s="290"/>
      <c r="B1794" s="96"/>
    </row>
    <row r="1795" spans="1:2" s="287" customFormat="1" x14ac:dyDescent="0.2">
      <c r="A1795" s="290"/>
      <c r="B1795" s="96"/>
    </row>
    <row r="1796" spans="1:2" s="287" customFormat="1" x14ac:dyDescent="0.2">
      <c r="A1796" s="290"/>
      <c r="B1796" s="96"/>
    </row>
    <row r="1797" spans="1:2" s="287" customFormat="1" x14ac:dyDescent="0.2">
      <c r="A1797" s="290"/>
      <c r="B1797" s="96"/>
    </row>
    <row r="1798" spans="1:2" s="287" customFormat="1" x14ac:dyDescent="0.2">
      <c r="A1798" s="290"/>
      <c r="B1798" s="96"/>
    </row>
    <row r="1799" spans="1:2" s="287" customFormat="1" x14ac:dyDescent="0.2">
      <c r="A1799" s="290"/>
      <c r="B1799" s="96"/>
    </row>
    <row r="1800" spans="1:2" s="287" customFormat="1" x14ac:dyDescent="0.2">
      <c r="A1800" s="290"/>
      <c r="B1800" s="96"/>
    </row>
    <row r="1801" spans="1:2" s="287" customFormat="1" x14ac:dyDescent="0.2">
      <c r="A1801" s="290"/>
      <c r="B1801" s="96"/>
    </row>
    <row r="1802" spans="1:2" s="287" customFormat="1" x14ac:dyDescent="0.2">
      <c r="A1802" s="290"/>
      <c r="B1802" s="96"/>
    </row>
    <row r="1803" spans="1:2" s="287" customFormat="1" x14ac:dyDescent="0.2">
      <c r="A1803" s="290"/>
      <c r="B1803" s="96"/>
    </row>
    <row r="1804" spans="1:2" s="287" customFormat="1" x14ac:dyDescent="0.2">
      <c r="A1804" s="290"/>
      <c r="B1804" s="96"/>
    </row>
    <row r="1805" spans="1:2" s="287" customFormat="1" x14ac:dyDescent="0.2">
      <c r="A1805" s="290"/>
      <c r="B1805" s="96"/>
    </row>
    <row r="1806" spans="1:2" s="287" customFormat="1" x14ac:dyDescent="0.2">
      <c r="A1806" s="290"/>
      <c r="B1806" s="96"/>
    </row>
    <row r="1807" spans="1:2" s="287" customFormat="1" x14ac:dyDescent="0.2">
      <c r="A1807" s="290"/>
      <c r="B1807" s="96"/>
    </row>
    <row r="1808" spans="1:2" s="287" customFormat="1" x14ac:dyDescent="0.2">
      <c r="A1808" s="290"/>
      <c r="B1808" s="96"/>
    </row>
    <row r="1809" spans="1:2" s="287" customFormat="1" x14ac:dyDescent="0.2">
      <c r="A1809" s="290"/>
      <c r="B1809" s="96"/>
    </row>
    <row r="1810" spans="1:2" s="287" customFormat="1" x14ac:dyDescent="0.2">
      <c r="A1810" s="290"/>
      <c r="B1810" s="96"/>
    </row>
    <row r="1811" spans="1:2" s="287" customFormat="1" x14ac:dyDescent="0.2">
      <c r="A1811" s="290"/>
      <c r="B1811" s="96"/>
    </row>
    <row r="1812" spans="1:2" s="287" customFormat="1" x14ac:dyDescent="0.2">
      <c r="A1812" s="290"/>
      <c r="B1812" s="96"/>
    </row>
    <row r="1813" spans="1:2" s="287" customFormat="1" x14ac:dyDescent="0.2">
      <c r="A1813" s="290"/>
      <c r="B1813" s="96"/>
    </row>
    <row r="1814" spans="1:2" s="287" customFormat="1" x14ac:dyDescent="0.2">
      <c r="A1814" s="290"/>
      <c r="B1814" s="96"/>
    </row>
    <row r="1815" spans="1:2" s="287" customFormat="1" x14ac:dyDescent="0.2">
      <c r="A1815" s="290"/>
      <c r="B1815" s="96"/>
    </row>
    <row r="1816" spans="1:2" s="287" customFormat="1" x14ac:dyDescent="0.2">
      <c r="A1816" s="290"/>
      <c r="B1816" s="96"/>
    </row>
    <row r="1817" spans="1:2" s="287" customFormat="1" x14ac:dyDescent="0.2">
      <c r="A1817" s="290"/>
      <c r="B1817" s="96"/>
    </row>
    <row r="1818" spans="1:2" s="287" customFormat="1" x14ac:dyDescent="0.2">
      <c r="A1818" s="290"/>
      <c r="B1818" s="96"/>
    </row>
    <row r="1819" spans="1:2" s="287" customFormat="1" x14ac:dyDescent="0.2">
      <c r="A1819" s="290"/>
      <c r="B1819" s="96"/>
    </row>
    <row r="1820" spans="1:2" s="287" customFormat="1" x14ac:dyDescent="0.2">
      <c r="A1820" s="290"/>
      <c r="B1820" s="96"/>
    </row>
    <row r="1821" spans="1:2" s="287" customFormat="1" x14ac:dyDescent="0.2">
      <c r="A1821" s="290"/>
      <c r="B1821" s="96"/>
    </row>
    <row r="1822" spans="1:2" s="287" customFormat="1" x14ac:dyDescent="0.2">
      <c r="A1822" s="290"/>
      <c r="B1822" s="96"/>
    </row>
    <row r="1823" spans="1:2" s="287" customFormat="1" x14ac:dyDescent="0.2">
      <c r="A1823" s="290"/>
      <c r="B1823" s="96"/>
    </row>
    <row r="1824" spans="1:2" s="287" customFormat="1" x14ac:dyDescent="0.2">
      <c r="A1824" s="290"/>
      <c r="B1824" s="96"/>
    </row>
    <row r="1825" spans="1:2" s="287" customFormat="1" x14ac:dyDescent="0.2">
      <c r="A1825" s="290"/>
      <c r="B1825" s="96"/>
    </row>
    <row r="1826" spans="1:2" s="287" customFormat="1" x14ac:dyDescent="0.2">
      <c r="A1826" s="290"/>
      <c r="B1826" s="96"/>
    </row>
    <row r="1827" spans="1:2" s="287" customFormat="1" x14ac:dyDescent="0.2">
      <c r="A1827" s="290"/>
      <c r="B1827" s="96"/>
    </row>
    <row r="1828" spans="1:2" s="287" customFormat="1" x14ac:dyDescent="0.2">
      <c r="A1828" s="290"/>
      <c r="B1828" s="96"/>
    </row>
    <row r="1829" spans="1:2" s="287" customFormat="1" x14ac:dyDescent="0.2">
      <c r="A1829" s="290"/>
      <c r="B1829" s="96"/>
    </row>
    <row r="1830" spans="1:2" s="287" customFormat="1" x14ac:dyDescent="0.2">
      <c r="A1830" s="290"/>
      <c r="B1830" s="96"/>
    </row>
    <row r="1831" spans="1:2" s="287" customFormat="1" x14ac:dyDescent="0.2">
      <c r="A1831" s="290"/>
      <c r="B1831" s="96"/>
    </row>
    <row r="1832" spans="1:2" s="287" customFormat="1" x14ac:dyDescent="0.2">
      <c r="A1832" s="290"/>
      <c r="B1832" s="96"/>
    </row>
    <row r="1833" spans="1:2" s="287" customFormat="1" x14ac:dyDescent="0.2">
      <c r="A1833" s="290"/>
      <c r="B1833" s="96"/>
    </row>
    <row r="1834" spans="1:2" s="287" customFormat="1" x14ac:dyDescent="0.2">
      <c r="A1834" s="290"/>
      <c r="B1834" s="96"/>
    </row>
    <row r="1835" spans="1:2" s="287" customFormat="1" x14ac:dyDescent="0.2">
      <c r="A1835" s="290"/>
      <c r="B1835" s="96"/>
    </row>
    <row r="1836" spans="1:2" s="287" customFormat="1" x14ac:dyDescent="0.2">
      <c r="A1836" s="290"/>
      <c r="B1836" s="96"/>
    </row>
    <row r="1837" spans="1:2" s="287" customFormat="1" x14ac:dyDescent="0.2">
      <c r="A1837" s="290"/>
      <c r="B1837" s="96"/>
    </row>
    <row r="1838" spans="1:2" s="287" customFormat="1" x14ac:dyDescent="0.2">
      <c r="A1838" s="290"/>
      <c r="B1838" s="96"/>
    </row>
    <row r="1839" spans="1:2" s="287" customFormat="1" x14ac:dyDescent="0.2">
      <c r="A1839" s="290"/>
      <c r="B1839" s="96"/>
    </row>
    <row r="1840" spans="1:2" s="287" customFormat="1" x14ac:dyDescent="0.2">
      <c r="A1840" s="290"/>
      <c r="B1840" s="96"/>
    </row>
    <row r="1841" spans="1:2" s="287" customFormat="1" x14ac:dyDescent="0.2">
      <c r="A1841" s="290"/>
      <c r="B1841" s="96"/>
    </row>
    <row r="1842" spans="1:2" s="287" customFormat="1" x14ac:dyDescent="0.2">
      <c r="A1842" s="290"/>
      <c r="B1842" s="96"/>
    </row>
    <row r="1843" spans="1:2" s="287" customFormat="1" x14ac:dyDescent="0.2">
      <c r="A1843" s="290"/>
      <c r="B1843" s="96"/>
    </row>
    <row r="1844" spans="1:2" s="287" customFormat="1" x14ac:dyDescent="0.2">
      <c r="A1844" s="290"/>
      <c r="B1844" s="96"/>
    </row>
    <row r="1845" spans="1:2" s="287" customFormat="1" x14ac:dyDescent="0.2">
      <c r="A1845" s="290"/>
      <c r="B1845" s="96"/>
    </row>
    <row r="1846" spans="1:2" s="287" customFormat="1" x14ac:dyDescent="0.2">
      <c r="A1846" s="290"/>
      <c r="B1846" s="96"/>
    </row>
    <row r="1847" spans="1:2" s="287" customFormat="1" x14ac:dyDescent="0.2">
      <c r="A1847" s="290"/>
      <c r="B1847" s="96"/>
    </row>
    <row r="1848" spans="1:2" s="287" customFormat="1" x14ac:dyDescent="0.2">
      <c r="A1848" s="290"/>
      <c r="B1848" s="96"/>
    </row>
    <row r="1849" spans="1:2" s="287" customFormat="1" x14ac:dyDescent="0.2">
      <c r="A1849" s="290"/>
      <c r="B1849" s="96"/>
    </row>
    <row r="1850" spans="1:2" s="287" customFormat="1" x14ac:dyDescent="0.2">
      <c r="A1850" s="290"/>
      <c r="B1850" s="96"/>
    </row>
    <row r="1851" spans="1:2" s="287" customFormat="1" x14ac:dyDescent="0.2">
      <c r="A1851" s="290"/>
      <c r="B1851" s="96"/>
    </row>
    <row r="1852" spans="1:2" s="287" customFormat="1" x14ac:dyDescent="0.2">
      <c r="A1852" s="290"/>
      <c r="B1852" s="96"/>
    </row>
    <row r="1853" spans="1:2" s="287" customFormat="1" x14ac:dyDescent="0.2">
      <c r="A1853" s="290"/>
      <c r="B1853" s="96"/>
    </row>
    <row r="1854" spans="1:2" s="287" customFormat="1" x14ac:dyDescent="0.2">
      <c r="A1854" s="290"/>
      <c r="B1854" s="96"/>
    </row>
    <row r="1855" spans="1:2" s="287" customFormat="1" x14ac:dyDescent="0.2">
      <c r="A1855" s="290"/>
      <c r="B1855" s="96"/>
    </row>
    <row r="1856" spans="1:2" s="287" customFormat="1" x14ac:dyDescent="0.2">
      <c r="A1856" s="290"/>
      <c r="B1856" s="96"/>
    </row>
    <row r="1857" spans="1:2" s="287" customFormat="1" x14ac:dyDescent="0.2">
      <c r="A1857" s="290"/>
      <c r="B1857" s="96"/>
    </row>
    <row r="1858" spans="1:2" s="287" customFormat="1" x14ac:dyDescent="0.2">
      <c r="A1858" s="290"/>
      <c r="B1858" s="96"/>
    </row>
    <row r="1859" spans="1:2" s="287" customFormat="1" x14ac:dyDescent="0.2">
      <c r="A1859" s="290"/>
      <c r="B1859" s="96"/>
    </row>
    <row r="1860" spans="1:2" s="287" customFormat="1" x14ac:dyDescent="0.2">
      <c r="A1860" s="290"/>
      <c r="B1860" s="96"/>
    </row>
    <row r="1861" spans="1:2" s="287" customFormat="1" x14ac:dyDescent="0.2">
      <c r="A1861" s="290"/>
      <c r="B1861" s="96"/>
    </row>
    <row r="1862" spans="1:2" s="287" customFormat="1" x14ac:dyDescent="0.2">
      <c r="A1862" s="290"/>
      <c r="B1862" s="96"/>
    </row>
    <row r="1863" spans="1:2" s="287" customFormat="1" x14ac:dyDescent="0.2">
      <c r="A1863" s="290"/>
      <c r="B1863" s="96"/>
    </row>
    <row r="1864" spans="1:2" s="287" customFormat="1" x14ac:dyDescent="0.2">
      <c r="A1864" s="290"/>
      <c r="B1864" s="96"/>
    </row>
    <row r="1865" spans="1:2" s="287" customFormat="1" x14ac:dyDescent="0.2">
      <c r="A1865" s="290"/>
      <c r="B1865" s="96"/>
    </row>
    <row r="1866" spans="1:2" s="287" customFormat="1" x14ac:dyDescent="0.2">
      <c r="A1866" s="290"/>
      <c r="B1866" s="96"/>
    </row>
    <row r="1867" spans="1:2" s="287" customFormat="1" x14ac:dyDescent="0.2">
      <c r="A1867" s="290"/>
      <c r="B1867" s="96"/>
    </row>
    <row r="1868" spans="1:2" s="287" customFormat="1" x14ac:dyDescent="0.2">
      <c r="A1868" s="290"/>
      <c r="B1868" s="96"/>
    </row>
    <row r="1869" spans="1:2" s="287" customFormat="1" x14ac:dyDescent="0.2">
      <c r="A1869" s="290"/>
      <c r="B1869" s="96"/>
    </row>
    <row r="1870" spans="1:2" s="287" customFormat="1" x14ac:dyDescent="0.2">
      <c r="A1870" s="290"/>
      <c r="B1870" s="96"/>
    </row>
    <row r="1871" spans="1:2" s="287" customFormat="1" x14ac:dyDescent="0.2">
      <c r="A1871" s="290"/>
      <c r="B1871" s="96"/>
    </row>
    <row r="1872" spans="1:2" s="287" customFormat="1" x14ac:dyDescent="0.2">
      <c r="A1872" s="290"/>
      <c r="B1872" s="96"/>
    </row>
    <row r="1873" spans="1:2" s="287" customFormat="1" x14ac:dyDescent="0.2">
      <c r="A1873" s="290"/>
      <c r="B1873" s="96"/>
    </row>
    <row r="1874" spans="1:2" s="287" customFormat="1" x14ac:dyDescent="0.2">
      <c r="A1874" s="290"/>
      <c r="B1874" s="96"/>
    </row>
    <row r="1875" spans="1:2" s="287" customFormat="1" x14ac:dyDescent="0.2">
      <c r="A1875" s="290"/>
      <c r="B1875" s="96"/>
    </row>
    <row r="1876" spans="1:2" s="287" customFormat="1" x14ac:dyDescent="0.2">
      <c r="A1876" s="290"/>
      <c r="B1876" s="96"/>
    </row>
    <row r="1877" spans="1:2" s="287" customFormat="1" x14ac:dyDescent="0.2">
      <c r="A1877" s="290"/>
      <c r="B1877" s="96"/>
    </row>
    <row r="1878" spans="1:2" s="287" customFormat="1" x14ac:dyDescent="0.2">
      <c r="A1878" s="290"/>
      <c r="B1878" s="96"/>
    </row>
    <row r="1879" spans="1:2" s="287" customFormat="1" x14ac:dyDescent="0.2">
      <c r="A1879" s="290"/>
      <c r="B1879" s="96"/>
    </row>
    <row r="1880" spans="1:2" s="287" customFormat="1" x14ac:dyDescent="0.2">
      <c r="A1880" s="290"/>
      <c r="B1880" s="96"/>
    </row>
    <row r="1881" spans="1:2" s="287" customFormat="1" x14ac:dyDescent="0.2">
      <c r="A1881" s="290"/>
      <c r="B1881" s="96"/>
    </row>
    <row r="1882" spans="1:2" s="287" customFormat="1" x14ac:dyDescent="0.2">
      <c r="A1882" s="290"/>
      <c r="B1882" s="96"/>
    </row>
    <row r="1883" spans="1:2" s="287" customFormat="1" x14ac:dyDescent="0.2">
      <c r="A1883" s="290"/>
      <c r="B1883" s="96"/>
    </row>
    <row r="1884" spans="1:2" s="287" customFormat="1" x14ac:dyDescent="0.2">
      <c r="A1884" s="290"/>
      <c r="B1884" s="96"/>
    </row>
    <row r="1885" spans="1:2" s="287" customFormat="1" x14ac:dyDescent="0.2">
      <c r="A1885" s="290"/>
      <c r="B1885" s="96"/>
    </row>
    <row r="1886" spans="1:2" s="287" customFormat="1" x14ac:dyDescent="0.2">
      <c r="A1886" s="290"/>
      <c r="B1886" s="96"/>
    </row>
    <row r="1887" spans="1:2" s="287" customFormat="1" x14ac:dyDescent="0.2">
      <c r="A1887" s="290"/>
      <c r="B1887" s="96"/>
    </row>
    <row r="1888" spans="1:2" s="287" customFormat="1" x14ac:dyDescent="0.2">
      <c r="A1888" s="290"/>
      <c r="B1888" s="96"/>
    </row>
    <row r="1889" spans="1:2" s="287" customFormat="1" x14ac:dyDescent="0.2">
      <c r="A1889" s="290"/>
      <c r="B1889" s="96"/>
    </row>
    <row r="1890" spans="1:2" s="287" customFormat="1" x14ac:dyDescent="0.2">
      <c r="A1890" s="290"/>
      <c r="B1890" s="96"/>
    </row>
    <row r="1891" spans="1:2" s="287" customFormat="1" x14ac:dyDescent="0.2">
      <c r="A1891" s="290"/>
      <c r="B1891" s="96"/>
    </row>
    <row r="1892" spans="1:2" s="287" customFormat="1" x14ac:dyDescent="0.2">
      <c r="A1892" s="290"/>
      <c r="B1892" s="96"/>
    </row>
    <row r="1893" spans="1:2" s="287" customFormat="1" x14ac:dyDescent="0.2">
      <c r="A1893" s="290"/>
      <c r="B1893" s="96"/>
    </row>
    <row r="1894" spans="1:2" s="287" customFormat="1" x14ac:dyDescent="0.2">
      <c r="A1894" s="290"/>
      <c r="B1894" s="96"/>
    </row>
    <row r="1895" spans="1:2" s="287" customFormat="1" x14ac:dyDescent="0.2">
      <c r="A1895" s="290"/>
      <c r="B1895" s="96"/>
    </row>
    <row r="1896" spans="1:2" s="287" customFormat="1" x14ac:dyDescent="0.2">
      <c r="A1896" s="290"/>
      <c r="B1896" s="96"/>
    </row>
    <row r="1897" spans="1:2" s="287" customFormat="1" x14ac:dyDescent="0.2">
      <c r="A1897" s="290"/>
      <c r="B1897" s="96"/>
    </row>
    <row r="1898" spans="1:2" s="287" customFormat="1" x14ac:dyDescent="0.2">
      <c r="A1898" s="290"/>
      <c r="B1898" s="96"/>
    </row>
    <row r="1899" spans="1:2" s="287" customFormat="1" x14ac:dyDescent="0.2">
      <c r="A1899" s="290"/>
      <c r="B1899" s="96"/>
    </row>
    <row r="1900" spans="1:2" s="287" customFormat="1" x14ac:dyDescent="0.2">
      <c r="A1900" s="290"/>
      <c r="B1900" s="96"/>
    </row>
    <row r="1901" spans="1:2" s="287" customFormat="1" x14ac:dyDescent="0.2">
      <c r="A1901" s="290"/>
      <c r="B1901" s="96"/>
    </row>
    <row r="1902" spans="1:2" s="287" customFormat="1" x14ac:dyDescent="0.2">
      <c r="A1902" s="290"/>
      <c r="B1902" s="96"/>
    </row>
    <row r="1903" spans="1:2" s="287" customFormat="1" x14ac:dyDescent="0.2">
      <c r="A1903" s="290"/>
      <c r="B1903" s="96"/>
    </row>
    <row r="1904" spans="1:2" s="287" customFormat="1" x14ac:dyDescent="0.2">
      <c r="A1904" s="290"/>
      <c r="B1904" s="96"/>
    </row>
    <row r="1905" spans="1:2" s="287" customFormat="1" x14ac:dyDescent="0.2">
      <c r="A1905" s="290"/>
      <c r="B1905" s="96"/>
    </row>
    <row r="1906" spans="1:2" s="287" customFormat="1" x14ac:dyDescent="0.2">
      <c r="A1906" s="290"/>
      <c r="B1906" s="96"/>
    </row>
    <row r="1907" spans="1:2" s="287" customFormat="1" x14ac:dyDescent="0.2">
      <c r="A1907" s="290"/>
      <c r="B1907" s="96"/>
    </row>
    <row r="1908" spans="1:2" s="287" customFormat="1" x14ac:dyDescent="0.2">
      <c r="A1908" s="290"/>
      <c r="B1908" s="96"/>
    </row>
    <row r="1909" spans="1:2" s="287" customFormat="1" x14ac:dyDescent="0.2">
      <c r="A1909" s="290"/>
      <c r="B1909" s="96"/>
    </row>
    <row r="1910" spans="1:2" s="287" customFormat="1" x14ac:dyDescent="0.2">
      <c r="A1910" s="290"/>
      <c r="B1910" s="96"/>
    </row>
    <row r="1911" spans="1:2" s="287" customFormat="1" x14ac:dyDescent="0.2">
      <c r="A1911" s="290"/>
      <c r="B1911" s="96"/>
    </row>
    <row r="1912" spans="1:2" s="287" customFormat="1" x14ac:dyDescent="0.2">
      <c r="A1912" s="290"/>
      <c r="B1912" s="96"/>
    </row>
    <row r="1913" spans="1:2" s="287" customFormat="1" x14ac:dyDescent="0.2">
      <c r="A1913" s="290"/>
      <c r="B1913" s="96"/>
    </row>
    <row r="1914" spans="1:2" s="287" customFormat="1" x14ac:dyDescent="0.2">
      <c r="A1914" s="290"/>
      <c r="B1914" s="96"/>
    </row>
    <row r="1915" spans="1:2" s="287" customFormat="1" x14ac:dyDescent="0.2">
      <c r="A1915" s="290"/>
      <c r="B1915" s="96"/>
    </row>
    <row r="1916" spans="1:2" s="287" customFormat="1" x14ac:dyDescent="0.2">
      <c r="A1916" s="290"/>
      <c r="B1916" s="96"/>
    </row>
    <row r="1917" spans="1:2" s="287" customFormat="1" x14ac:dyDescent="0.2">
      <c r="A1917" s="290"/>
      <c r="B1917" s="96"/>
    </row>
    <row r="1918" spans="1:2" s="287" customFormat="1" x14ac:dyDescent="0.2">
      <c r="A1918" s="290"/>
      <c r="B1918" s="96"/>
    </row>
    <row r="1919" spans="1:2" s="287" customFormat="1" x14ac:dyDescent="0.2">
      <c r="A1919" s="290"/>
      <c r="B1919" s="96"/>
    </row>
    <row r="1920" spans="1:2" s="287" customFormat="1" x14ac:dyDescent="0.2">
      <c r="A1920" s="290"/>
      <c r="B1920" s="96"/>
    </row>
    <row r="1921" spans="1:2" s="287" customFormat="1" x14ac:dyDescent="0.2">
      <c r="A1921" s="290"/>
      <c r="B1921" s="96"/>
    </row>
    <row r="1922" spans="1:2" s="287" customFormat="1" x14ac:dyDescent="0.2">
      <c r="A1922" s="290"/>
      <c r="B1922" s="96"/>
    </row>
    <row r="1923" spans="1:2" s="287" customFormat="1" x14ac:dyDescent="0.2">
      <c r="A1923" s="290"/>
      <c r="B1923" s="96"/>
    </row>
    <row r="1924" spans="1:2" s="287" customFormat="1" x14ac:dyDescent="0.2">
      <c r="A1924" s="290"/>
      <c r="B1924" s="96"/>
    </row>
    <row r="1925" spans="1:2" s="287" customFormat="1" x14ac:dyDescent="0.2">
      <c r="A1925" s="290"/>
      <c r="B1925" s="96"/>
    </row>
    <row r="1926" spans="1:2" s="287" customFormat="1" x14ac:dyDescent="0.2">
      <c r="A1926" s="290"/>
      <c r="B1926" s="96"/>
    </row>
    <row r="1927" spans="1:2" s="287" customFormat="1" x14ac:dyDescent="0.2">
      <c r="A1927" s="290"/>
      <c r="B1927" s="96"/>
    </row>
    <row r="1928" spans="1:2" s="287" customFormat="1" x14ac:dyDescent="0.2">
      <c r="A1928" s="290"/>
      <c r="B1928" s="96"/>
    </row>
    <row r="1929" spans="1:2" s="287" customFormat="1" x14ac:dyDescent="0.2">
      <c r="A1929" s="290"/>
      <c r="B1929" s="96"/>
    </row>
    <row r="1930" spans="1:2" s="287" customFormat="1" x14ac:dyDescent="0.2">
      <c r="A1930" s="290"/>
      <c r="B1930" s="96"/>
    </row>
    <row r="1931" spans="1:2" s="287" customFormat="1" x14ac:dyDescent="0.2">
      <c r="A1931" s="290"/>
      <c r="B1931" s="96"/>
    </row>
    <row r="1932" spans="1:2" s="287" customFormat="1" x14ac:dyDescent="0.2">
      <c r="A1932" s="290"/>
      <c r="B1932" s="96"/>
    </row>
    <row r="1933" spans="1:2" s="287" customFormat="1" x14ac:dyDescent="0.2">
      <c r="A1933" s="290"/>
      <c r="B1933" s="96"/>
    </row>
    <row r="1934" spans="1:2" s="287" customFormat="1" x14ac:dyDescent="0.2">
      <c r="A1934" s="290"/>
      <c r="B1934" s="96"/>
    </row>
    <row r="1935" spans="1:2" s="287" customFormat="1" x14ac:dyDescent="0.2">
      <c r="A1935" s="290"/>
      <c r="B1935" s="96"/>
    </row>
    <row r="1936" spans="1:2" s="287" customFormat="1" x14ac:dyDescent="0.2">
      <c r="A1936" s="290"/>
      <c r="B1936" s="96"/>
    </row>
    <row r="1937" spans="1:2" s="287" customFormat="1" x14ac:dyDescent="0.2">
      <c r="A1937" s="290"/>
      <c r="B1937" s="96"/>
    </row>
    <row r="1938" spans="1:2" s="287" customFormat="1" x14ac:dyDescent="0.2">
      <c r="A1938" s="290"/>
      <c r="B1938" s="96"/>
    </row>
    <row r="1939" spans="1:2" s="287" customFormat="1" x14ac:dyDescent="0.2">
      <c r="A1939" s="290"/>
      <c r="B1939" s="96"/>
    </row>
    <row r="1940" spans="1:2" s="287" customFormat="1" x14ac:dyDescent="0.2">
      <c r="A1940" s="290"/>
      <c r="B1940" s="96"/>
    </row>
    <row r="1941" spans="1:2" s="287" customFormat="1" x14ac:dyDescent="0.2">
      <c r="A1941" s="290"/>
      <c r="B1941" s="96"/>
    </row>
    <row r="1942" spans="1:2" s="287" customFormat="1" x14ac:dyDescent="0.2">
      <c r="A1942" s="290"/>
      <c r="B1942" s="96"/>
    </row>
    <row r="1943" spans="1:2" s="287" customFormat="1" x14ac:dyDescent="0.2">
      <c r="A1943" s="290"/>
      <c r="B1943" s="96"/>
    </row>
    <row r="1944" spans="1:2" s="287" customFormat="1" x14ac:dyDescent="0.2">
      <c r="A1944" s="290"/>
      <c r="B1944" s="96"/>
    </row>
    <row r="1945" spans="1:2" s="287" customFormat="1" x14ac:dyDescent="0.2">
      <c r="A1945" s="290"/>
      <c r="B1945" s="96"/>
    </row>
    <row r="1946" spans="1:2" s="287" customFormat="1" x14ac:dyDescent="0.2">
      <c r="A1946" s="290"/>
      <c r="B1946" s="96"/>
    </row>
    <row r="1947" spans="1:2" s="287" customFormat="1" x14ac:dyDescent="0.2">
      <c r="A1947" s="290"/>
      <c r="B1947" s="96"/>
    </row>
    <row r="1948" spans="1:2" s="287" customFormat="1" x14ac:dyDescent="0.2">
      <c r="A1948" s="290"/>
      <c r="B1948" s="96"/>
    </row>
    <row r="1949" spans="1:2" s="287" customFormat="1" x14ac:dyDescent="0.2">
      <c r="A1949" s="290"/>
      <c r="B1949" s="96"/>
    </row>
    <row r="1950" spans="1:2" s="287" customFormat="1" x14ac:dyDescent="0.2">
      <c r="A1950" s="290"/>
      <c r="B1950" s="96"/>
    </row>
    <row r="1951" spans="1:2" s="287" customFormat="1" x14ac:dyDescent="0.2">
      <c r="A1951" s="290"/>
      <c r="B1951" s="96"/>
    </row>
    <row r="1952" spans="1:2" s="287" customFormat="1" x14ac:dyDescent="0.2">
      <c r="A1952" s="290"/>
      <c r="B1952" s="96"/>
    </row>
    <row r="1953" spans="1:2" s="287" customFormat="1" x14ac:dyDescent="0.2">
      <c r="A1953" s="290"/>
      <c r="B1953" s="96"/>
    </row>
    <row r="1954" spans="1:2" s="287" customFormat="1" x14ac:dyDescent="0.2">
      <c r="A1954" s="290"/>
      <c r="B1954" s="96"/>
    </row>
    <row r="1955" spans="1:2" s="287" customFormat="1" x14ac:dyDescent="0.2">
      <c r="A1955" s="290"/>
      <c r="B1955" s="96"/>
    </row>
    <row r="1956" spans="1:2" s="287" customFormat="1" x14ac:dyDescent="0.2">
      <c r="A1956" s="290"/>
      <c r="B1956" s="96"/>
    </row>
    <row r="1957" spans="1:2" s="287" customFormat="1" x14ac:dyDescent="0.2">
      <c r="A1957" s="290"/>
      <c r="B1957" s="96"/>
    </row>
    <row r="1958" spans="1:2" s="287" customFormat="1" x14ac:dyDescent="0.2">
      <c r="A1958" s="290"/>
      <c r="B1958" s="96"/>
    </row>
    <row r="1959" spans="1:2" s="287" customFormat="1" x14ac:dyDescent="0.2">
      <c r="A1959" s="290"/>
      <c r="B1959" s="96"/>
    </row>
    <row r="1960" spans="1:2" s="287" customFormat="1" x14ac:dyDescent="0.2">
      <c r="A1960" s="290"/>
      <c r="B1960" s="96"/>
    </row>
    <row r="1961" spans="1:2" s="287" customFormat="1" x14ac:dyDescent="0.2">
      <c r="A1961" s="290"/>
      <c r="B1961" s="96"/>
    </row>
    <row r="1962" spans="1:2" s="287" customFormat="1" x14ac:dyDescent="0.2">
      <c r="A1962" s="290"/>
      <c r="B1962" s="96"/>
    </row>
    <row r="1963" spans="1:2" s="287" customFormat="1" x14ac:dyDescent="0.2">
      <c r="A1963" s="290"/>
      <c r="B1963" s="96"/>
    </row>
    <row r="1964" spans="1:2" s="287" customFormat="1" x14ac:dyDescent="0.2">
      <c r="A1964" s="290"/>
      <c r="B1964" s="96"/>
    </row>
    <row r="1965" spans="1:2" s="287" customFormat="1" x14ac:dyDescent="0.2">
      <c r="A1965" s="290"/>
      <c r="B1965" s="96"/>
    </row>
    <row r="1966" spans="1:2" s="287" customFormat="1" x14ac:dyDescent="0.2">
      <c r="A1966" s="290"/>
      <c r="B1966" s="96"/>
    </row>
    <row r="1967" spans="1:2" s="287" customFormat="1" x14ac:dyDescent="0.2">
      <c r="A1967" s="290"/>
      <c r="B1967" s="96"/>
    </row>
    <row r="1968" spans="1:2" s="287" customFormat="1" x14ac:dyDescent="0.2">
      <c r="A1968" s="290"/>
      <c r="B1968" s="96"/>
    </row>
    <row r="1969" spans="1:2" s="287" customFormat="1" x14ac:dyDescent="0.2">
      <c r="A1969" s="290"/>
      <c r="B1969" s="96"/>
    </row>
    <row r="1970" spans="1:2" s="287" customFormat="1" x14ac:dyDescent="0.2">
      <c r="A1970" s="290"/>
      <c r="B1970" s="96"/>
    </row>
    <row r="1971" spans="1:2" s="287" customFormat="1" x14ac:dyDescent="0.2">
      <c r="A1971" s="290"/>
      <c r="B1971" s="96"/>
    </row>
    <row r="1972" spans="1:2" s="287" customFormat="1" x14ac:dyDescent="0.2">
      <c r="A1972" s="290"/>
      <c r="B1972" s="96"/>
    </row>
    <row r="1973" spans="1:2" s="287" customFormat="1" x14ac:dyDescent="0.2">
      <c r="A1973" s="290"/>
      <c r="B1973" s="96"/>
    </row>
    <row r="1974" spans="1:2" s="287" customFormat="1" x14ac:dyDescent="0.2">
      <c r="A1974" s="290"/>
      <c r="B1974" s="96"/>
    </row>
    <row r="1975" spans="1:2" s="287" customFormat="1" x14ac:dyDescent="0.2">
      <c r="A1975" s="290"/>
      <c r="B1975" s="96"/>
    </row>
    <row r="1976" spans="1:2" s="287" customFormat="1" x14ac:dyDescent="0.2">
      <c r="A1976" s="290"/>
      <c r="B1976" s="96"/>
    </row>
    <row r="1977" spans="1:2" s="287" customFormat="1" x14ac:dyDescent="0.2">
      <c r="A1977" s="290"/>
      <c r="B1977" s="96"/>
    </row>
    <row r="1978" spans="1:2" s="287" customFormat="1" x14ac:dyDescent="0.2">
      <c r="A1978" s="290"/>
      <c r="B1978" s="96"/>
    </row>
    <row r="1979" spans="1:2" s="287" customFormat="1" x14ac:dyDescent="0.2">
      <c r="A1979" s="290"/>
      <c r="B1979" s="96"/>
    </row>
    <row r="1980" spans="1:2" s="287" customFormat="1" x14ac:dyDescent="0.2">
      <c r="A1980" s="290"/>
      <c r="B1980" s="96"/>
    </row>
    <row r="1981" spans="1:2" s="287" customFormat="1" x14ac:dyDescent="0.2">
      <c r="A1981" s="290"/>
      <c r="B1981" s="96"/>
    </row>
    <row r="1982" spans="1:2" s="287" customFormat="1" x14ac:dyDescent="0.2">
      <c r="A1982" s="290"/>
      <c r="B1982" s="96"/>
    </row>
    <row r="1983" spans="1:2" s="287" customFormat="1" x14ac:dyDescent="0.2">
      <c r="A1983" s="290"/>
      <c r="B1983" s="96"/>
    </row>
    <row r="1984" spans="1:2" s="287" customFormat="1" x14ac:dyDescent="0.2">
      <c r="A1984" s="290"/>
      <c r="B1984" s="96"/>
    </row>
    <row r="1985" spans="1:2" s="287" customFormat="1" x14ac:dyDescent="0.2">
      <c r="A1985" s="290"/>
      <c r="B1985" s="96"/>
    </row>
    <row r="1986" spans="1:2" s="287" customFormat="1" x14ac:dyDescent="0.2">
      <c r="A1986" s="290"/>
      <c r="B1986" s="96"/>
    </row>
    <row r="1987" spans="1:2" s="287" customFormat="1" x14ac:dyDescent="0.2">
      <c r="A1987" s="290"/>
      <c r="B1987" s="96"/>
    </row>
    <row r="1988" spans="1:2" s="287" customFormat="1" x14ac:dyDescent="0.2">
      <c r="A1988" s="290"/>
      <c r="B1988" s="96"/>
    </row>
    <row r="1989" spans="1:2" s="287" customFormat="1" x14ac:dyDescent="0.2">
      <c r="A1989" s="290"/>
      <c r="B1989" s="96"/>
    </row>
    <row r="1990" spans="1:2" s="287" customFormat="1" x14ac:dyDescent="0.2">
      <c r="A1990" s="290"/>
      <c r="B1990" s="96"/>
    </row>
    <row r="1991" spans="1:2" s="287" customFormat="1" x14ac:dyDescent="0.2">
      <c r="A1991" s="290"/>
      <c r="B1991" s="96"/>
    </row>
    <row r="1992" spans="1:2" s="287" customFormat="1" x14ac:dyDescent="0.2">
      <c r="A1992" s="290"/>
      <c r="B1992" s="96"/>
    </row>
    <row r="1993" spans="1:2" s="287" customFormat="1" x14ac:dyDescent="0.2">
      <c r="A1993" s="290"/>
      <c r="B1993" s="96"/>
    </row>
    <row r="1994" spans="1:2" s="287" customFormat="1" x14ac:dyDescent="0.2">
      <c r="A1994" s="290"/>
      <c r="B1994" s="96"/>
    </row>
    <row r="1995" spans="1:2" s="287" customFormat="1" x14ac:dyDescent="0.2">
      <c r="A1995" s="290"/>
      <c r="B1995" s="96"/>
    </row>
    <row r="1996" spans="1:2" s="287" customFormat="1" x14ac:dyDescent="0.2">
      <c r="A1996" s="290"/>
      <c r="B1996" s="96"/>
    </row>
    <row r="1997" spans="1:2" s="287" customFormat="1" x14ac:dyDescent="0.2">
      <c r="A1997" s="290"/>
      <c r="B1997" s="96"/>
    </row>
    <row r="1998" spans="1:2" s="287" customFormat="1" x14ac:dyDescent="0.2">
      <c r="A1998" s="290"/>
      <c r="B1998" s="96"/>
    </row>
    <row r="1999" spans="1:2" s="287" customFormat="1" x14ac:dyDescent="0.2">
      <c r="A1999" s="290"/>
      <c r="B1999" s="96"/>
    </row>
    <row r="2000" spans="1:2" s="287" customFormat="1" x14ac:dyDescent="0.2">
      <c r="A2000" s="290"/>
      <c r="B2000" s="96"/>
    </row>
    <row r="2001" spans="1:2" s="287" customFormat="1" x14ac:dyDescent="0.2">
      <c r="A2001" s="290"/>
      <c r="B2001" s="96"/>
    </row>
    <row r="2002" spans="1:2" s="287" customFormat="1" x14ac:dyDescent="0.2">
      <c r="A2002" s="290"/>
      <c r="B2002" s="96"/>
    </row>
    <row r="2003" spans="1:2" s="287" customFormat="1" x14ac:dyDescent="0.2">
      <c r="A2003" s="290"/>
      <c r="B2003" s="96"/>
    </row>
    <row r="2004" spans="1:2" s="287" customFormat="1" x14ac:dyDescent="0.2">
      <c r="A2004" s="290"/>
      <c r="B2004" s="96"/>
    </row>
    <row r="2005" spans="1:2" s="287" customFormat="1" x14ac:dyDescent="0.2">
      <c r="A2005" s="290"/>
      <c r="B2005" s="96"/>
    </row>
    <row r="2006" spans="1:2" s="287" customFormat="1" x14ac:dyDescent="0.2">
      <c r="A2006" s="290"/>
      <c r="B2006" s="96"/>
    </row>
    <row r="2007" spans="1:2" s="287" customFormat="1" x14ac:dyDescent="0.2">
      <c r="A2007" s="290"/>
      <c r="B2007" s="96"/>
    </row>
    <row r="2008" spans="1:2" s="287" customFormat="1" x14ac:dyDescent="0.2">
      <c r="A2008" s="290"/>
      <c r="B2008" s="96"/>
    </row>
    <row r="2009" spans="1:2" s="287" customFormat="1" x14ac:dyDescent="0.2">
      <c r="A2009" s="290"/>
      <c r="B2009" s="96"/>
    </row>
    <row r="2010" spans="1:2" s="287" customFormat="1" x14ac:dyDescent="0.2">
      <c r="A2010" s="290"/>
      <c r="B2010" s="96"/>
    </row>
    <row r="2011" spans="1:2" s="287" customFormat="1" x14ac:dyDescent="0.2">
      <c r="A2011" s="290"/>
      <c r="B2011" s="96"/>
    </row>
    <row r="2012" spans="1:2" s="287" customFormat="1" x14ac:dyDescent="0.2">
      <c r="A2012" s="290"/>
      <c r="B2012" s="96"/>
    </row>
    <row r="2013" spans="1:2" s="287" customFormat="1" x14ac:dyDescent="0.2">
      <c r="A2013" s="290"/>
      <c r="B2013" s="96"/>
    </row>
    <row r="2014" spans="1:2" s="287" customFormat="1" x14ac:dyDescent="0.2">
      <c r="A2014" s="290"/>
      <c r="B2014" s="96"/>
    </row>
    <row r="2015" spans="1:2" s="287" customFormat="1" x14ac:dyDescent="0.2">
      <c r="A2015" s="290"/>
      <c r="B2015" s="96"/>
    </row>
    <row r="2016" spans="1:2" s="287" customFormat="1" x14ac:dyDescent="0.2">
      <c r="A2016" s="290"/>
      <c r="B2016" s="96"/>
    </row>
    <row r="2017" spans="1:2" s="287" customFormat="1" x14ac:dyDescent="0.2">
      <c r="A2017" s="290"/>
      <c r="B2017" s="96"/>
    </row>
    <row r="2018" spans="1:2" s="287" customFormat="1" x14ac:dyDescent="0.2">
      <c r="A2018" s="290"/>
      <c r="B2018" s="96"/>
    </row>
    <row r="2019" spans="1:2" s="287" customFormat="1" x14ac:dyDescent="0.2">
      <c r="A2019" s="290"/>
      <c r="B2019" s="96"/>
    </row>
    <row r="2020" spans="1:2" s="287" customFormat="1" x14ac:dyDescent="0.2">
      <c r="A2020" s="290"/>
      <c r="B2020" s="96"/>
    </row>
    <row r="2021" spans="1:2" s="287" customFormat="1" x14ac:dyDescent="0.2">
      <c r="A2021" s="290"/>
      <c r="B2021" s="96"/>
    </row>
    <row r="2022" spans="1:2" s="287" customFormat="1" x14ac:dyDescent="0.2">
      <c r="A2022" s="290"/>
      <c r="B2022" s="96"/>
    </row>
    <row r="2023" spans="1:2" s="287" customFormat="1" x14ac:dyDescent="0.2">
      <c r="A2023" s="290"/>
      <c r="B2023" s="96"/>
    </row>
    <row r="2024" spans="1:2" s="287" customFormat="1" x14ac:dyDescent="0.2">
      <c r="A2024" s="290"/>
      <c r="B2024" s="96"/>
    </row>
    <row r="2025" spans="1:2" s="287" customFormat="1" x14ac:dyDescent="0.2">
      <c r="A2025" s="290"/>
      <c r="B2025" s="96"/>
    </row>
    <row r="2026" spans="1:2" s="287" customFormat="1" x14ac:dyDescent="0.2">
      <c r="A2026" s="290"/>
      <c r="B2026" s="96"/>
    </row>
    <row r="2027" spans="1:2" s="287" customFormat="1" x14ac:dyDescent="0.2">
      <c r="A2027" s="290"/>
      <c r="B2027" s="96"/>
    </row>
    <row r="2028" spans="1:2" s="287" customFormat="1" x14ac:dyDescent="0.2">
      <c r="A2028" s="290"/>
      <c r="B2028" s="96"/>
    </row>
    <row r="2029" spans="1:2" s="287" customFormat="1" x14ac:dyDescent="0.2">
      <c r="A2029" s="290"/>
      <c r="B2029" s="96"/>
    </row>
    <row r="2030" spans="1:2" s="287" customFormat="1" x14ac:dyDescent="0.2">
      <c r="A2030" s="290"/>
      <c r="B2030" s="96"/>
    </row>
    <row r="2031" spans="1:2" s="287" customFormat="1" x14ac:dyDescent="0.2">
      <c r="A2031" s="290"/>
      <c r="B2031" s="96"/>
    </row>
    <row r="2032" spans="1:2" s="287" customFormat="1" x14ac:dyDescent="0.2">
      <c r="A2032" s="290"/>
      <c r="B2032" s="96"/>
    </row>
    <row r="2033" spans="1:2" s="287" customFormat="1" x14ac:dyDescent="0.2">
      <c r="A2033" s="290"/>
      <c r="B2033" s="96"/>
    </row>
    <row r="2034" spans="1:2" s="287" customFormat="1" x14ac:dyDescent="0.2">
      <c r="A2034" s="290"/>
      <c r="B2034" s="96"/>
    </row>
    <row r="2035" spans="1:2" s="287" customFormat="1" x14ac:dyDescent="0.2">
      <c r="A2035" s="290"/>
      <c r="B2035" s="96"/>
    </row>
    <row r="2036" spans="1:2" s="287" customFormat="1" x14ac:dyDescent="0.2">
      <c r="A2036" s="290"/>
      <c r="B2036" s="96"/>
    </row>
    <row r="2037" spans="1:2" s="287" customFormat="1" x14ac:dyDescent="0.2">
      <c r="A2037" s="290"/>
      <c r="B2037" s="96"/>
    </row>
    <row r="2038" spans="1:2" s="287" customFormat="1" x14ac:dyDescent="0.2">
      <c r="A2038" s="290"/>
      <c r="B2038" s="96"/>
    </row>
    <row r="2039" spans="1:2" s="287" customFormat="1" x14ac:dyDescent="0.2">
      <c r="A2039" s="290"/>
      <c r="B2039" s="96"/>
    </row>
    <row r="2040" spans="1:2" s="287" customFormat="1" x14ac:dyDescent="0.2">
      <c r="A2040" s="290"/>
      <c r="B2040" s="96"/>
    </row>
    <row r="2041" spans="1:2" s="287" customFormat="1" x14ac:dyDescent="0.2">
      <c r="A2041" s="290"/>
      <c r="B2041" s="96"/>
    </row>
    <row r="2042" spans="1:2" s="287" customFormat="1" x14ac:dyDescent="0.2">
      <c r="A2042" s="290"/>
      <c r="B2042" s="96"/>
    </row>
    <row r="2043" spans="1:2" s="287" customFormat="1" x14ac:dyDescent="0.2">
      <c r="A2043" s="290"/>
      <c r="B2043" s="96"/>
    </row>
    <row r="2044" spans="1:2" s="287" customFormat="1" x14ac:dyDescent="0.2">
      <c r="A2044" s="290"/>
      <c r="B2044" s="96"/>
    </row>
    <row r="2045" spans="1:2" s="287" customFormat="1" x14ac:dyDescent="0.2">
      <c r="A2045" s="290"/>
      <c r="B2045" s="96"/>
    </row>
    <row r="2046" spans="1:2" s="287" customFormat="1" x14ac:dyDescent="0.2">
      <c r="A2046" s="290"/>
      <c r="B2046" s="96"/>
    </row>
    <row r="2047" spans="1:2" s="287" customFormat="1" x14ac:dyDescent="0.2">
      <c r="A2047" s="290"/>
      <c r="B2047" s="96"/>
    </row>
    <row r="2048" spans="1:2" s="287" customFormat="1" x14ac:dyDescent="0.2">
      <c r="A2048" s="290"/>
      <c r="B2048" s="96"/>
    </row>
    <row r="2049" spans="1:2" s="287" customFormat="1" x14ac:dyDescent="0.2">
      <c r="A2049" s="290"/>
      <c r="B2049" s="96"/>
    </row>
    <row r="2050" spans="1:2" s="287" customFormat="1" x14ac:dyDescent="0.2">
      <c r="A2050" s="290"/>
      <c r="B2050" s="96"/>
    </row>
    <row r="2051" spans="1:2" s="287" customFormat="1" x14ac:dyDescent="0.2">
      <c r="A2051" s="290"/>
      <c r="B2051" s="96"/>
    </row>
    <row r="2052" spans="1:2" s="287" customFormat="1" x14ac:dyDescent="0.2">
      <c r="A2052" s="290"/>
      <c r="B2052" s="96"/>
    </row>
    <row r="2053" spans="1:2" s="287" customFormat="1" x14ac:dyDescent="0.2">
      <c r="A2053" s="290"/>
      <c r="B2053" s="96"/>
    </row>
    <row r="2054" spans="1:2" s="287" customFormat="1" x14ac:dyDescent="0.2">
      <c r="A2054" s="290"/>
      <c r="B2054" s="96"/>
    </row>
    <row r="2055" spans="1:2" s="287" customFormat="1" x14ac:dyDescent="0.2">
      <c r="A2055" s="290"/>
      <c r="B2055" s="96"/>
    </row>
    <row r="2056" spans="1:2" s="287" customFormat="1" x14ac:dyDescent="0.2">
      <c r="A2056" s="290"/>
      <c r="B2056" s="96"/>
    </row>
    <row r="2057" spans="1:2" s="287" customFormat="1" x14ac:dyDescent="0.2">
      <c r="A2057" s="290"/>
      <c r="B2057" s="96"/>
    </row>
    <row r="2058" spans="1:2" s="287" customFormat="1" x14ac:dyDescent="0.2">
      <c r="A2058" s="290"/>
      <c r="B2058" s="96"/>
    </row>
    <row r="2059" spans="1:2" s="287" customFormat="1" x14ac:dyDescent="0.2">
      <c r="A2059" s="290"/>
      <c r="B2059" s="96"/>
    </row>
    <row r="2060" spans="1:2" s="287" customFormat="1" x14ac:dyDescent="0.2">
      <c r="A2060" s="290"/>
      <c r="B2060" s="96"/>
    </row>
    <row r="2061" spans="1:2" s="287" customFormat="1" x14ac:dyDescent="0.2">
      <c r="A2061" s="290"/>
      <c r="B2061" s="96"/>
    </row>
    <row r="2062" spans="1:2" s="287" customFormat="1" x14ac:dyDescent="0.2">
      <c r="A2062" s="290"/>
      <c r="B2062" s="96"/>
    </row>
    <row r="2063" spans="1:2" s="287" customFormat="1" x14ac:dyDescent="0.2">
      <c r="A2063" s="290"/>
      <c r="B2063" s="96"/>
    </row>
    <row r="2064" spans="1:2" s="287" customFormat="1" x14ac:dyDescent="0.2">
      <c r="A2064" s="290"/>
      <c r="B2064" s="96"/>
    </row>
    <row r="2065" spans="1:2" s="287" customFormat="1" x14ac:dyDescent="0.2">
      <c r="A2065" s="290"/>
      <c r="B2065" s="96"/>
    </row>
    <row r="2066" spans="1:2" s="287" customFormat="1" x14ac:dyDescent="0.2">
      <c r="A2066" s="290"/>
      <c r="B2066" s="96"/>
    </row>
    <row r="2067" spans="1:2" s="287" customFormat="1" x14ac:dyDescent="0.2">
      <c r="A2067" s="290"/>
      <c r="B2067" s="96"/>
    </row>
    <row r="2068" spans="1:2" s="287" customFormat="1" x14ac:dyDescent="0.2">
      <c r="A2068" s="290"/>
      <c r="B2068" s="96"/>
    </row>
    <row r="2069" spans="1:2" s="287" customFormat="1" x14ac:dyDescent="0.2">
      <c r="A2069" s="290"/>
      <c r="B2069" s="96"/>
    </row>
    <row r="2070" spans="1:2" s="287" customFormat="1" x14ac:dyDescent="0.2">
      <c r="A2070" s="290"/>
      <c r="B2070" s="96"/>
    </row>
    <row r="2071" spans="1:2" s="287" customFormat="1" x14ac:dyDescent="0.2">
      <c r="A2071" s="290"/>
      <c r="B2071" s="96"/>
    </row>
    <row r="2072" spans="1:2" s="287" customFormat="1" x14ac:dyDescent="0.2">
      <c r="A2072" s="290"/>
      <c r="B2072" s="96"/>
    </row>
    <row r="2073" spans="1:2" s="287" customFormat="1" x14ac:dyDescent="0.2">
      <c r="A2073" s="290"/>
      <c r="B2073" s="96"/>
    </row>
    <row r="2074" spans="1:2" s="287" customFormat="1" x14ac:dyDescent="0.2">
      <c r="A2074" s="290"/>
      <c r="B2074" s="96"/>
    </row>
    <row r="2075" spans="1:2" s="287" customFormat="1" x14ac:dyDescent="0.2">
      <c r="A2075" s="290"/>
      <c r="B2075" s="96"/>
    </row>
    <row r="2076" spans="1:2" s="287" customFormat="1" x14ac:dyDescent="0.2">
      <c r="A2076" s="290"/>
      <c r="B2076" s="96"/>
    </row>
    <row r="2077" spans="1:2" s="287" customFormat="1" x14ac:dyDescent="0.2">
      <c r="A2077" s="290"/>
      <c r="B2077" s="96"/>
    </row>
    <row r="2078" spans="1:2" s="287" customFormat="1" x14ac:dyDescent="0.2">
      <c r="A2078" s="290"/>
      <c r="B2078" s="96"/>
    </row>
    <row r="2079" spans="1:2" s="287" customFormat="1" x14ac:dyDescent="0.2">
      <c r="A2079" s="290"/>
      <c r="B2079" s="96"/>
    </row>
    <row r="2080" spans="1:2" s="287" customFormat="1" x14ac:dyDescent="0.2">
      <c r="A2080" s="290"/>
      <c r="B2080" s="96"/>
    </row>
    <row r="2081" spans="1:2" s="287" customFormat="1" x14ac:dyDescent="0.2">
      <c r="A2081" s="290"/>
      <c r="B2081" s="96"/>
    </row>
    <row r="2082" spans="1:2" s="287" customFormat="1" x14ac:dyDescent="0.2">
      <c r="A2082" s="290"/>
      <c r="B2082" s="96"/>
    </row>
    <row r="2083" spans="1:2" s="287" customFormat="1" x14ac:dyDescent="0.2">
      <c r="A2083" s="290"/>
      <c r="B2083" s="96"/>
    </row>
    <row r="2084" spans="1:2" s="287" customFormat="1" x14ac:dyDescent="0.2">
      <c r="A2084" s="290"/>
      <c r="B2084" s="96"/>
    </row>
    <row r="2085" spans="1:2" s="287" customFormat="1" x14ac:dyDescent="0.2">
      <c r="A2085" s="290"/>
      <c r="B2085" s="96"/>
    </row>
    <row r="2086" spans="1:2" s="287" customFormat="1" x14ac:dyDescent="0.2">
      <c r="A2086" s="290"/>
      <c r="B2086" s="96"/>
    </row>
    <row r="2087" spans="1:2" s="287" customFormat="1" x14ac:dyDescent="0.2">
      <c r="A2087" s="290"/>
      <c r="B2087" s="96"/>
    </row>
    <row r="2088" spans="1:2" s="287" customFormat="1" x14ac:dyDescent="0.2">
      <c r="A2088" s="290"/>
      <c r="B2088" s="96"/>
    </row>
    <row r="2089" spans="1:2" s="287" customFormat="1" x14ac:dyDescent="0.2">
      <c r="A2089" s="290"/>
      <c r="B2089" s="96"/>
    </row>
    <row r="2090" spans="1:2" s="287" customFormat="1" x14ac:dyDescent="0.2">
      <c r="A2090" s="290"/>
      <c r="B2090" s="96"/>
    </row>
    <row r="2091" spans="1:2" s="287" customFormat="1" x14ac:dyDescent="0.2">
      <c r="A2091" s="290"/>
      <c r="B2091" s="96"/>
    </row>
    <row r="2092" spans="1:2" s="287" customFormat="1" x14ac:dyDescent="0.2">
      <c r="A2092" s="290"/>
      <c r="B2092" s="96"/>
    </row>
    <row r="2093" spans="1:2" s="287" customFormat="1" x14ac:dyDescent="0.2">
      <c r="A2093" s="290"/>
      <c r="B2093" s="96"/>
    </row>
    <row r="2094" spans="1:2" s="287" customFormat="1" x14ac:dyDescent="0.2">
      <c r="A2094" s="290"/>
      <c r="B2094" s="96"/>
    </row>
    <row r="2095" spans="1:2" s="287" customFormat="1" x14ac:dyDescent="0.2">
      <c r="A2095" s="290"/>
      <c r="B2095" s="96"/>
    </row>
    <row r="2096" spans="1:2" s="287" customFormat="1" x14ac:dyDescent="0.2">
      <c r="A2096" s="290"/>
      <c r="B2096" s="96"/>
    </row>
    <row r="2097" spans="1:2" s="287" customFormat="1" x14ac:dyDescent="0.2">
      <c r="A2097" s="290"/>
      <c r="B2097" s="96"/>
    </row>
    <row r="2098" spans="1:2" s="287" customFormat="1" x14ac:dyDescent="0.2">
      <c r="A2098" s="290"/>
      <c r="B2098" s="96"/>
    </row>
    <row r="2099" spans="1:2" s="287" customFormat="1" x14ac:dyDescent="0.2">
      <c r="A2099" s="290"/>
      <c r="B2099" s="96"/>
    </row>
    <row r="2100" spans="1:2" s="287" customFormat="1" x14ac:dyDescent="0.2">
      <c r="A2100" s="290"/>
      <c r="B2100" s="96"/>
    </row>
    <row r="2101" spans="1:2" s="287" customFormat="1" x14ac:dyDescent="0.2">
      <c r="A2101" s="290"/>
      <c r="B2101" s="96"/>
    </row>
    <row r="2102" spans="1:2" s="287" customFormat="1" x14ac:dyDescent="0.2">
      <c r="A2102" s="290"/>
      <c r="B2102" s="96"/>
    </row>
    <row r="2103" spans="1:2" s="287" customFormat="1" x14ac:dyDescent="0.2">
      <c r="A2103" s="290"/>
      <c r="B2103" s="96"/>
    </row>
    <row r="2104" spans="1:2" s="287" customFormat="1" x14ac:dyDescent="0.2">
      <c r="A2104" s="290"/>
      <c r="B2104" s="96"/>
    </row>
    <row r="2105" spans="1:2" s="287" customFormat="1" x14ac:dyDescent="0.2">
      <c r="A2105" s="290"/>
      <c r="B2105" s="96"/>
    </row>
    <row r="2106" spans="1:2" s="287" customFormat="1" x14ac:dyDescent="0.2">
      <c r="A2106" s="290"/>
      <c r="B2106" s="96"/>
    </row>
    <row r="2107" spans="1:2" s="287" customFormat="1" x14ac:dyDescent="0.2">
      <c r="A2107" s="290"/>
      <c r="B2107" s="96"/>
    </row>
    <row r="2108" spans="1:2" s="287" customFormat="1" x14ac:dyDescent="0.2">
      <c r="A2108" s="290"/>
      <c r="B2108" s="96"/>
    </row>
    <row r="2109" spans="1:2" s="287" customFormat="1" x14ac:dyDescent="0.2">
      <c r="A2109" s="290"/>
      <c r="B2109" s="96"/>
    </row>
    <row r="2110" spans="1:2" s="287" customFormat="1" x14ac:dyDescent="0.2">
      <c r="A2110" s="290"/>
      <c r="B2110" s="96"/>
    </row>
    <row r="2111" spans="1:2" s="287" customFormat="1" x14ac:dyDescent="0.2">
      <c r="A2111" s="290"/>
      <c r="B2111" s="96"/>
    </row>
    <row r="2112" spans="1:2" s="287" customFormat="1" x14ac:dyDescent="0.2">
      <c r="A2112" s="290"/>
      <c r="B2112" s="96"/>
    </row>
    <row r="2113" spans="1:2" s="287" customFormat="1" x14ac:dyDescent="0.2">
      <c r="A2113" s="290"/>
      <c r="B2113" s="96"/>
    </row>
    <row r="2114" spans="1:2" s="287" customFormat="1" x14ac:dyDescent="0.2">
      <c r="A2114" s="290"/>
      <c r="B2114" s="96"/>
    </row>
    <row r="2115" spans="1:2" s="287" customFormat="1" x14ac:dyDescent="0.2">
      <c r="A2115" s="290"/>
      <c r="B2115" s="96"/>
    </row>
    <row r="2116" spans="1:2" s="287" customFormat="1" x14ac:dyDescent="0.2">
      <c r="A2116" s="290"/>
      <c r="B2116" s="96"/>
    </row>
    <row r="2117" spans="1:2" s="287" customFormat="1" x14ac:dyDescent="0.2">
      <c r="A2117" s="290"/>
      <c r="B2117" s="96"/>
    </row>
    <row r="2118" spans="1:2" s="287" customFormat="1" x14ac:dyDescent="0.2">
      <c r="A2118" s="290"/>
      <c r="B2118" s="96"/>
    </row>
    <row r="2119" spans="1:2" s="287" customFormat="1" x14ac:dyDescent="0.2">
      <c r="A2119" s="290"/>
      <c r="B2119" s="96"/>
    </row>
    <row r="2120" spans="1:2" s="287" customFormat="1" x14ac:dyDescent="0.2">
      <c r="A2120" s="290"/>
      <c r="B2120" s="96"/>
    </row>
    <row r="2121" spans="1:2" s="287" customFormat="1" x14ac:dyDescent="0.2">
      <c r="A2121" s="290"/>
      <c r="B2121" s="96"/>
    </row>
    <row r="2122" spans="1:2" s="287" customFormat="1" x14ac:dyDescent="0.2">
      <c r="A2122" s="290"/>
      <c r="B2122" s="96"/>
    </row>
    <row r="2123" spans="1:2" s="287" customFormat="1" x14ac:dyDescent="0.2">
      <c r="A2123" s="290"/>
      <c r="B2123" s="96"/>
    </row>
    <row r="2124" spans="1:2" s="287" customFormat="1" x14ac:dyDescent="0.2">
      <c r="A2124" s="290"/>
      <c r="B2124" s="96"/>
    </row>
    <row r="2125" spans="1:2" s="287" customFormat="1" x14ac:dyDescent="0.2">
      <c r="A2125" s="290"/>
      <c r="B2125" s="96"/>
    </row>
    <row r="2126" spans="1:2" s="287" customFormat="1" x14ac:dyDescent="0.2">
      <c r="A2126" s="290"/>
      <c r="B2126" s="96"/>
    </row>
    <row r="2127" spans="1:2" s="287" customFormat="1" x14ac:dyDescent="0.2">
      <c r="A2127" s="290"/>
      <c r="B2127" s="96"/>
    </row>
    <row r="2128" spans="1:2" s="287" customFormat="1" x14ac:dyDescent="0.2">
      <c r="A2128" s="290"/>
      <c r="B2128" s="96"/>
    </row>
    <row r="2129" spans="1:2" s="287" customFormat="1" x14ac:dyDescent="0.2">
      <c r="A2129" s="290"/>
      <c r="B2129" s="96"/>
    </row>
    <row r="2130" spans="1:2" s="287" customFormat="1" x14ac:dyDescent="0.2">
      <c r="A2130" s="290"/>
      <c r="B2130" s="96"/>
    </row>
    <row r="2131" spans="1:2" s="287" customFormat="1" x14ac:dyDescent="0.2">
      <c r="A2131" s="290"/>
      <c r="B2131" s="96"/>
    </row>
    <row r="2132" spans="1:2" s="287" customFormat="1" x14ac:dyDescent="0.2">
      <c r="A2132" s="290"/>
      <c r="B2132" s="96"/>
    </row>
    <row r="2133" spans="1:2" s="287" customFormat="1" x14ac:dyDescent="0.2">
      <c r="A2133" s="290"/>
      <c r="B2133" s="96"/>
    </row>
    <row r="2134" spans="1:2" s="287" customFormat="1" x14ac:dyDescent="0.2">
      <c r="A2134" s="290"/>
      <c r="B2134" s="96"/>
    </row>
    <row r="2135" spans="1:2" s="287" customFormat="1" x14ac:dyDescent="0.2">
      <c r="A2135" s="290"/>
      <c r="B2135" s="96"/>
    </row>
    <row r="2136" spans="1:2" s="287" customFormat="1" x14ac:dyDescent="0.2">
      <c r="A2136" s="290"/>
      <c r="B2136" s="96"/>
    </row>
    <row r="2137" spans="1:2" s="287" customFormat="1" x14ac:dyDescent="0.2">
      <c r="A2137" s="290"/>
      <c r="B2137" s="96"/>
    </row>
    <row r="2138" spans="1:2" s="287" customFormat="1" x14ac:dyDescent="0.2">
      <c r="A2138" s="290"/>
      <c r="B2138" s="96"/>
    </row>
    <row r="2139" spans="1:2" s="287" customFormat="1" x14ac:dyDescent="0.2">
      <c r="A2139" s="290"/>
      <c r="B2139" s="96"/>
    </row>
    <row r="2140" spans="1:2" s="287" customFormat="1" x14ac:dyDescent="0.2">
      <c r="A2140" s="290"/>
      <c r="B2140" s="96"/>
    </row>
    <row r="2141" spans="1:2" s="287" customFormat="1" x14ac:dyDescent="0.2">
      <c r="A2141" s="290"/>
      <c r="B2141" s="96"/>
    </row>
    <row r="2142" spans="1:2" s="287" customFormat="1" x14ac:dyDescent="0.2">
      <c r="A2142" s="290"/>
      <c r="B2142" s="96"/>
    </row>
    <row r="2143" spans="1:2" s="287" customFormat="1" x14ac:dyDescent="0.2">
      <c r="A2143" s="290"/>
      <c r="B2143" s="96"/>
    </row>
    <row r="2144" spans="1:2" s="287" customFormat="1" x14ac:dyDescent="0.2">
      <c r="A2144" s="290"/>
      <c r="B2144" s="96"/>
    </row>
    <row r="2145" spans="1:2" s="287" customFormat="1" x14ac:dyDescent="0.2">
      <c r="A2145" s="290"/>
      <c r="B2145" s="96"/>
    </row>
    <row r="2146" spans="1:2" s="287" customFormat="1" x14ac:dyDescent="0.2">
      <c r="A2146" s="290"/>
      <c r="B2146" s="96"/>
    </row>
    <row r="2147" spans="1:2" s="287" customFormat="1" x14ac:dyDescent="0.2">
      <c r="A2147" s="290"/>
      <c r="B2147" s="96"/>
    </row>
    <row r="2148" spans="1:2" s="287" customFormat="1" x14ac:dyDescent="0.2">
      <c r="A2148" s="290"/>
      <c r="B2148" s="96"/>
    </row>
    <row r="2149" spans="1:2" s="287" customFormat="1" x14ac:dyDescent="0.2">
      <c r="A2149" s="290"/>
      <c r="B2149" s="96"/>
    </row>
    <row r="2150" spans="1:2" s="287" customFormat="1" x14ac:dyDescent="0.2">
      <c r="A2150" s="290"/>
      <c r="B2150" s="96"/>
    </row>
    <row r="2151" spans="1:2" s="287" customFormat="1" x14ac:dyDescent="0.2">
      <c r="A2151" s="290"/>
      <c r="B2151" s="96"/>
    </row>
    <row r="2152" spans="1:2" s="287" customFormat="1" x14ac:dyDescent="0.2">
      <c r="A2152" s="290"/>
      <c r="B2152" s="96"/>
    </row>
    <row r="2153" spans="1:2" s="287" customFormat="1" x14ac:dyDescent="0.2">
      <c r="A2153" s="290"/>
      <c r="B2153" s="96"/>
    </row>
    <row r="2154" spans="1:2" s="287" customFormat="1" x14ac:dyDescent="0.2">
      <c r="A2154" s="290"/>
      <c r="B2154" s="96"/>
    </row>
    <row r="2155" spans="1:2" s="287" customFormat="1" x14ac:dyDescent="0.2">
      <c r="A2155" s="290"/>
      <c r="B2155" s="96"/>
    </row>
    <row r="2156" spans="1:2" s="287" customFormat="1" x14ac:dyDescent="0.2">
      <c r="A2156" s="290"/>
      <c r="B2156" s="96"/>
    </row>
    <row r="2157" spans="1:2" s="287" customFormat="1" x14ac:dyDescent="0.2">
      <c r="A2157" s="290"/>
      <c r="B2157" s="96"/>
    </row>
    <row r="2158" spans="1:2" s="287" customFormat="1" x14ac:dyDescent="0.2">
      <c r="A2158" s="290"/>
      <c r="B2158" s="96"/>
    </row>
    <row r="2159" spans="1:2" s="287" customFormat="1" x14ac:dyDescent="0.2">
      <c r="A2159" s="290"/>
      <c r="B2159" s="96"/>
    </row>
    <row r="2160" spans="1:2" s="287" customFormat="1" x14ac:dyDescent="0.2">
      <c r="A2160" s="290"/>
      <c r="B2160" s="96"/>
    </row>
    <row r="2161" spans="1:2" s="287" customFormat="1" x14ac:dyDescent="0.2">
      <c r="A2161" s="290"/>
      <c r="B2161" s="96"/>
    </row>
    <row r="2162" spans="1:2" s="287" customFormat="1" x14ac:dyDescent="0.2">
      <c r="A2162" s="290"/>
      <c r="B2162" s="96"/>
    </row>
    <row r="2163" spans="1:2" s="287" customFormat="1" x14ac:dyDescent="0.2">
      <c r="A2163" s="290"/>
      <c r="B2163" s="96"/>
    </row>
    <row r="2164" spans="1:2" s="287" customFormat="1" x14ac:dyDescent="0.2">
      <c r="A2164" s="290"/>
      <c r="B2164" s="96"/>
    </row>
    <row r="2165" spans="1:2" s="287" customFormat="1" x14ac:dyDescent="0.2">
      <c r="A2165" s="290"/>
      <c r="B2165" s="96"/>
    </row>
    <row r="2166" spans="1:2" s="287" customFormat="1" x14ac:dyDescent="0.2">
      <c r="A2166" s="290"/>
      <c r="B2166" s="96"/>
    </row>
    <row r="2167" spans="1:2" s="287" customFormat="1" x14ac:dyDescent="0.2">
      <c r="A2167" s="290"/>
      <c r="B2167" s="96"/>
    </row>
    <row r="2168" spans="1:2" s="287" customFormat="1" x14ac:dyDescent="0.2">
      <c r="A2168" s="290"/>
      <c r="B2168" s="96"/>
    </row>
    <row r="2169" spans="1:2" s="287" customFormat="1" x14ac:dyDescent="0.2">
      <c r="A2169" s="290"/>
      <c r="B2169" s="96"/>
    </row>
    <row r="2170" spans="1:2" s="287" customFormat="1" x14ac:dyDescent="0.2">
      <c r="A2170" s="290"/>
      <c r="B2170" s="96"/>
    </row>
    <row r="2171" spans="1:2" s="287" customFormat="1" x14ac:dyDescent="0.2">
      <c r="A2171" s="290"/>
      <c r="B2171" s="96"/>
    </row>
    <row r="2172" spans="1:2" s="287" customFormat="1" x14ac:dyDescent="0.2">
      <c r="A2172" s="290"/>
      <c r="B2172" s="96"/>
    </row>
    <row r="2173" spans="1:2" s="287" customFormat="1" x14ac:dyDescent="0.2">
      <c r="A2173" s="290"/>
      <c r="B2173" s="96"/>
    </row>
    <row r="2174" spans="1:2" s="287" customFormat="1" x14ac:dyDescent="0.2">
      <c r="A2174" s="290"/>
      <c r="B2174" s="96"/>
    </row>
  </sheetData>
  <mergeCells count="33">
    <mergeCell ref="A20:A22"/>
    <mergeCell ref="A1:K2"/>
    <mergeCell ref="A3:A4"/>
    <mergeCell ref="B3:B4"/>
    <mergeCell ref="C3:C4"/>
    <mergeCell ref="D3:D4"/>
    <mergeCell ref="E3:E4"/>
    <mergeCell ref="F3:I3"/>
    <mergeCell ref="J3:K3"/>
    <mergeCell ref="A5:A7"/>
    <mergeCell ref="A8:A10"/>
    <mergeCell ref="A11:A13"/>
    <mergeCell ref="A14:A16"/>
    <mergeCell ref="A17:A19"/>
    <mergeCell ref="A53:A55"/>
    <mergeCell ref="A23:A25"/>
    <mergeCell ref="A26:A28"/>
    <mergeCell ref="A29:A31"/>
    <mergeCell ref="A32:A34"/>
    <mergeCell ref="A35:A37"/>
    <mergeCell ref="A38:A40"/>
    <mergeCell ref="A41:A43"/>
    <mergeCell ref="A44:A46"/>
    <mergeCell ref="A47:A49"/>
    <mergeCell ref="A50:A52"/>
    <mergeCell ref="A74:A76"/>
    <mergeCell ref="A77:A79"/>
    <mergeCell ref="A56:A58"/>
    <mergeCell ref="A59:A61"/>
    <mergeCell ref="A62:A64"/>
    <mergeCell ref="A65:A67"/>
    <mergeCell ref="A68:A70"/>
    <mergeCell ref="A71:A73"/>
  </mergeCells>
  <printOptions horizontalCentered="1" verticalCentered="1"/>
  <pageMargins left="0.74803149606299213" right="0.74803149606299213" top="0.78740157480314965" bottom="0.62992125984251968" header="0.51181102362204722" footer="0.51181102362204722"/>
  <pageSetup paperSize="9" scale="96" orientation="landscape" r:id="rId1"/>
  <headerFooter alignWithMargins="0"/>
  <rowBreaks count="2" manualBreakCount="2">
    <brk id="39" max="10" man="1"/>
    <brk id="7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topLeftCell="A52" zoomScaleNormal="100" workbookViewId="0">
      <selection activeCell="D59" sqref="D59"/>
    </sheetView>
  </sheetViews>
  <sheetFormatPr defaultRowHeight="12.75" x14ac:dyDescent="0.2"/>
  <cols>
    <col min="1" max="1" width="32.6640625" style="112" customWidth="1"/>
    <col min="2" max="2" width="11.6640625" style="112" customWidth="1"/>
    <col min="3" max="3" width="13.5" style="112" customWidth="1"/>
    <col min="4" max="9" width="10.83203125" style="114" customWidth="1"/>
    <col min="10" max="16384" width="9.33203125" style="112"/>
  </cols>
  <sheetData>
    <row r="1" spans="1:11" ht="14.25" customHeight="1" x14ac:dyDescent="0.2">
      <c r="A1" s="213" t="s">
        <v>35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</row>
    <row r="2" spans="1:11" x14ac:dyDescent="0.2">
      <c r="A2" s="213" t="s">
        <v>36</v>
      </c>
      <c r="B2" s="213"/>
      <c r="C2" s="213"/>
      <c r="D2" s="213"/>
      <c r="E2" s="213"/>
    </row>
    <row r="3" spans="1:11" ht="11.25" customHeight="1" thickBot="1" x14ac:dyDescent="0.25"/>
    <row r="4" spans="1:11" ht="47.25" customHeight="1" thickBot="1" x14ac:dyDescent="0.25">
      <c r="A4" s="115" t="s">
        <v>0</v>
      </c>
      <c r="B4" s="115" t="s">
        <v>1</v>
      </c>
      <c r="C4" s="115" t="s">
        <v>4</v>
      </c>
      <c r="D4" s="115" t="s">
        <v>2</v>
      </c>
      <c r="E4" s="115" t="s">
        <v>3</v>
      </c>
      <c r="F4" s="115" t="s">
        <v>37</v>
      </c>
      <c r="G4" s="115" t="s">
        <v>38</v>
      </c>
      <c r="H4" s="115" t="s">
        <v>39</v>
      </c>
      <c r="I4" s="115" t="s">
        <v>40</v>
      </c>
      <c r="J4" s="116" t="s">
        <v>217</v>
      </c>
      <c r="K4" s="117" t="s">
        <v>218</v>
      </c>
    </row>
    <row r="5" spans="1:11" x14ac:dyDescent="0.2">
      <c r="A5" s="210" t="s">
        <v>41</v>
      </c>
      <c r="B5" s="2" t="s">
        <v>42</v>
      </c>
      <c r="C5" s="2" t="s">
        <v>43</v>
      </c>
      <c r="D5" s="247">
        <v>10.199999999999999</v>
      </c>
      <c r="E5" s="247">
        <v>7.5</v>
      </c>
      <c r="F5" s="248">
        <v>37.200000000000003</v>
      </c>
      <c r="G5" s="248">
        <v>284.3</v>
      </c>
      <c r="H5" s="248">
        <v>38.1</v>
      </c>
      <c r="I5" s="248">
        <v>308.39999999999998</v>
      </c>
      <c r="J5" s="3"/>
      <c r="K5" s="3"/>
    </row>
    <row r="6" spans="1:11" x14ac:dyDescent="0.2">
      <c r="A6" s="211"/>
      <c r="B6" s="4" t="s">
        <v>30</v>
      </c>
      <c r="C6" s="4" t="s">
        <v>44</v>
      </c>
      <c r="D6" s="249">
        <v>17.7</v>
      </c>
      <c r="E6" s="249">
        <v>9.3000000000000007</v>
      </c>
      <c r="F6" s="250">
        <v>39.200000000000003</v>
      </c>
      <c r="G6" s="250">
        <v>337.8</v>
      </c>
      <c r="H6" s="250">
        <v>41.4</v>
      </c>
      <c r="I6" s="250">
        <v>395.8</v>
      </c>
      <c r="J6" s="5"/>
      <c r="K6" s="5"/>
    </row>
    <row r="7" spans="1:11" ht="13.5" thickBot="1" x14ac:dyDescent="0.25">
      <c r="A7" s="212"/>
      <c r="B7" s="6" t="s">
        <v>31</v>
      </c>
      <c r="C7" s="6" t="s">
        <v>45</v>
      </c>
      <c r="D7" s="251">
        <v>15.3</v>
      </c>
      <c r="E7" s="251">
        <v>8</v>
      </c>
      <c r="F7" s="252">
        <v>38.700000000000003</v>
      </c>
      <c r="G7" s="252">
        <v>323.5</v>
      </c>
      <c r="H7" s="252">
        <v>39.6</v>
      </c>
      <c r="I7" s="252">
        <v>346.6</v>
      </c>
      <c r="J7" s="7"/>
      <c r="K7" s="7"/>
    </row>
    <row r="8" spans="1:11" x14ac:dyDescent="0.2">
      <c r="A8" s="210" t="s">
        <v>46</v>
      </c>
      <c r="B8" s="2" t="s">
        <v>42</v>
      </c>
      <c r="C8" s="2"/>
      <c r="D8" s="247">
        <v>10.7</v>
      </c>
      <c r="E8" s="247">
        <v>6.2</v>
      </c>
      <c r="F8" s="253">
        <v>56.5</v>
      </c>
      <c r="G8" s="253">
        <v>373.1</v>
      </c>
      <c r="H8" s="253">
        <v>58.9</v>
      </c>
      <c r="I8" s="253">
        <v>478.7</v>
      </c>
      <c r="J8" s="3"/>
      <c r="K8" s="3"/>
    </row>
    <row r="9" spans="1:11" x14ac:dyDescent="0.2">
      <c r="A9" s="211"/>
      <c r="B9" s="4" t="s">
        <v>30</v>
      </c>
      <c r="C9" s="4"/>
      <c r="D9" s="249">
        <v>22.3</v>
      </c>
      <c r="E9" s="249">
        <v>11.3</v>
      </c>
      <c r="F9" s="254">
        <v>58.9</v>
      </c>
      <c r="G9" s="254">
        <v>481.8</v>
      </c>
      <c r="H9" s="254">
        <v>68.2</v>
      </c>
      <c r="I9" s="254">
        <v>879</v>
      </c>
      <c r="J9" s="5"/>
      <c r="K9" s="5"/>
    </row>
    <row r="10" spans="1:11" ht="13.5" thickBot="1" x14ac:dyDescent="0.25">
      <c r="A10" s="212"/>
      <c r="B10" s="6" t="s">
        <v>31</v>
      </c>
      <c r="C10" s="6"/>
      <c r="D10" s="251">
        <v>16.600000000000001</v>
      </c>
      <c r="E10" s="251">
        <v>7.7</v>
      </c>
      <c r="F10" s="255">
        <v>57.2</v>
      </c>
      <c r="G10" s="255">
        <v>404.5</v>
      </c>
      <c r="H10" s="255">
        <v>63</v>
      </c>
      <c r="I10" s="255">
        <v>656.3</v>
      </c>
      <c r="J10" s="7"/>
      <c r="K10" s="7"/>
    </row>
    <row r="11" spans="1:11" x14ac:dyDescent="0.2">
      <c r="A11" s="210" t="s">
        <v>47</v>
      </c>
      <c r="B11" s="2" t="s">
        <v>42</v>
      </c>
      <c r="C11" s="2"/>
      <c r="D11" s="247">
        <v>5.0999999999999996</v>
      </c>
      <c r="E11" s="247">
        <v>1.4</v>
      </c>
      <c r="F11" s="253">
        <v>17.2</v>
      </c>
      <c r="G11" s="253">
        <v>454.3</v>
      </c>
      <c r="H11" s="253">
        <v>17.5</v>
      </c>
      <c r="I11" s="253">
        <v>483.3</v>
      </c>
      <c r="J11" s="3"/>
      <c r="K11" s="3"/>
    </row>
    <row r="12" spans="1:11" x14ac:dyDescent="0.2">
      <c r="A12" s="211"/>
      <c r="B12" s="4" t="s">
        <v>30</v>
      </c>
      <c r="C12" s="4"/>
      <c r="D12" s="249">
        <v>14.3</v>
      </c>
      <c r="E12" s="249">
        <v>3.2</v>
      </c>
      <c r="F12" s="254">
        <v>18.600000000000001</v>
      </c>
      <c r="G12" s="254">
        <v>580.79999999999995</v>
      </c>
      <c r="H12" s="254">
        <v>20.100000000000001</v>
      </c>
      <c r="I12" s="254">
        <v>711.3</v>
      </c>
      <c r="J12" s="5"/>
      <c r="K12" s="5"/>
    </row>
    <row r="13" spans="1:11" ht="13.5" thickBot="1" x14ac:dyDescent="0.25">
      <c r="A13" s="212"/>
      <c r="B13" s="6" t="s">
        <v>31</v>
      </c>
      <c r="C13" s="6"/>
      <c r="D13" s="251">
        <v>8.4</v>
      </c>
      <c r="E13" s="251">
        <v>2</v>
      </c>
      <c r="F13" s="255">
        <v>17.5</v>
      </c>
      <c r="G13" s="255">
        <v>479.8</v>
      </c>
      <c r="H13" s="255">
        <v>18.3</v>
      </c>
      <c r="I13" s="255">
        <v>556.20000000000005</v>
      </c>
      <c r="J13" s="7"/>
      <c r="K13" s="7"/>
    </row>
    <row r="14" spans="1:11" x14ac:dyDescent="0.2">
      <c r="A14" s="210" t="s">
        <v>48</v>
      </c>
      <c r="B14" s="2" t="s">
        <v>42</v>
      </c>
      <c r="C14" s="2"/>
      <c r="D14" s="247">
        <v>7.3</v>
      </c>
      <c r="E14" s="247">
        <v>2.6</v>
      </c>
      <c r="F14" s="253">
        <v>50.9</v>
      </c>
      <c r="G14" s="253">
        <v>376.3</v>
      </c>
      <c r="H14" s="253">
        <v>52.9</v>
      </c>
      <c r="I14" s="253">
        <v>441.3</v>
      </c>
      <c r="J14" s="3"/>
      <c r="K14" s="3"/>
    </row>
    <row r="15" spans="1:11" x14ac:dyDescent="0.2">
      <c r="A15" s="211"/>
      <c r="B15" s="4" t="s">
        <v>30</v>
      </c>
      <c r="C15" s="4"/>
      <c r="D15" s="249">
        <v>16.3</v>
      </c>
      <c r="E15" s="249">
        <v>6.5</v>
      </c>
      <c r="F15" s="254">
        <v>56.6</v>
      </c>
      <c r="G15" s="254">
        <v>486.8</v>
      </c>
      <c r="H15" s="254">
        <v>61.8</v>
      </c>
      <c r="I15" s="254">
        <v>692</v>
      </c>
      <c r="J15" s="5"/>
      <c r="K15" s="5"/>
    </row>
    <row r="16" spans="1:11" ht="13.5" thickBot="1" x14ac:dyDescent="0.25">
      <c r="A16" s="212"/>
      <c r="B16" s="6" t="s">
        <v>31</v>
      </c>
      <c r="C16" s="6"/>
      <c r="D16" s="251">
        <v>13.3</v>
      </c>
      <c r="E16" s="251">
        <v>4.0999999999999996</v>
      </c>
      <c r="F16" s="255">
        <v>55.6</v>
      </c>
      <c r="G16" s="255">
        <v>466.4</v>
      </c>
      <c r="H16" s="255">
        <v>55.9</v>
      </c>
      <c r="I16" s="255">
        <v>528.70000000000005</v>
      </c>
      <c r="J16" s="7"/>
      <c r="K16" s="7"/>
    </row>
    <row r="17" spans="1:14" ht="13.5" thickBot="1" x14ac:dyDescent="0.25">
      <c r="A17" s="210" t="s">
        <v>49</v>
      </c>
      <c r="B17" s="2" t="s">
        <v>42</v>
      </c>
      <c r="C17" s="2" t="s">
        <v>50</v>
      </c>
      <c r="D17" s="247">
        <v>3.8</v>
      </c>
      <c r="E17" s="247">
        <v>2.1</v>
      </c>
      <c r="F17" s="253">
        <v>39.200000000000003</v>
      </c>
      <c r="G17" s="253">
        <v>349.1</v>
      </c>
      <c r="H17" s="256">
        <v>36</v>
      </c>
      <c r="I17" s="256">
        <v>250</v>
      </c>
      <c r="J17" s="3"/>
      <c r="K17" s="3"/>
    </row>
    <row r="18" spans="1:14" ht="13.5" thickBot="1" x14ac:dyDescent="0.25">
      <c r="A18" s="211"/>
      <c r="B18" s="4" t="s">
        <v>30</v>
      </c>
      <c r="C18" s="4" t="s">
        <v>51</v>
      </c>
      <c r="D18" s="249">
        <v>6.5</v>
      </c>
      <c r="E18" s="249">
        <v>3.2</v>
      </c>
      <c r="F18" s="254">
        <v>45</v>
      </c>
      <c r="G18" s="254">
        <v>494.9</v>
      </c>
      <c r="H18" s="257">
        <v>36</v>
      </c>
      <c r="I18" s="257">
        <v>250</v>
      </c>
      <c r="J18" s="5"/>
      <c r="K18" s="118"/>
      <c r="N18" s="119"/>
    </row>
    <row r="19" spans="1:14" ht="13.5" thickBot="1" x14ac:dyDescent="0.25">
      <c r="A19" s="212"/>
      <c r="B19" s="6" t="s">
        <v>31</v>
      </c>
      <c r="C19" s="6" t="s">
        <v>52</v>
      </c>
      <c r="D19" s="251">
        <v>5.5</v>
      </c>
      <c r="E19" s="251">
        <v>2.5</v>
      </c>
      <c r="F19" s="255">
        <v>42</v>
      </c>
      <c r="G19" s="255">
        <v>427.1</v>
      </c>
      <c r="H19" s="258">
        <v>36</v>
      </c>
      <c r="I19" s="258">
        <v>250</v>
      </c>
      <c r="J19" s="120"/>
      <c r="K19" s="121"/>
    </row>
    <row r="20" spans="1:14" x14ac:dyDescent="0.2">
      <c r="A20" s="210" t="s">
        <v>53</v>
      </c>
      <c r="B20" s="2" t="s">
        <v>42</v>
      </c>
      <c r="C20" s="2" t="s">
        <v>54</v>
      </c>
      <c r="D20" s="247">
        <v>1.2</v>
      </c>
      <c r="E20" s="247">
        <v>0.8</v>
      </c>
      <c r="F20" s="253">
        <v>19.100000000000001</v>
      </c>
      <c r="G20" s="253">
        <v>111.4</v>
      </c>
      <c r="H20" s="253">
        <v>19.8</v>
      </c>
      <c r="I20" s="253">
        <v>123.4</v>
      </c>
      <c r="J20" s="122"/>
      <c r="K20" s="122"/>
      <c r="L20" s="123"/>
      <c r="M20" s="123"/>
    </row>
    <row r="21" spans="1:14" x14ac:dyDescent="0.2">
      <c r="A21" s="211"/>
      <c r="B21" s="4" t="s">
        <v>30</v>
      </c>
      <c r="C21" s="4" t="s">
        <v>55</v>
      </c>
      <c r="D21" s="249">
        <v>3</v>
      </c>
      <c r="E21" s="249">
        <v>1.4</v>
      </c>
      <c r="F21" s="254">
        <v>19.3</v>
      </c>
      <c r="G21" s="254">
        <v>116.1</v>
      </c>
      <c r="H21" s="254">
        <v>23.7</v>
      </c>
      <c r="I21" s="254">
        <v>184.7</v>
      </c>
      <c r="J21" s="124"/>
      <c r="K21" s="124"/>
    </row>
    <row r="22" spans="1:14" ht="13.5" thickBot="1" x14ac:dyDescent="0.25">
      <c r="A22" s="212"/>
      <c r="B22" s="6" t="s">
        <v>31</v>
      </c>
      <c r="C22" s="6" t="s">
        <v>56</v>
      </c>
      <c r="D22" s="251">
        <v>2.4</v>
      </c>
      <c r="E22" s="251">
        <v>0.9</v>
      </c>
      <c r="F22" s="255">
        <v>19.2</v>
      </c>
      <c r="G22" s="255">
        <v>114.8</v>
      </c>
      <c r="H22" s="255">
        <v>21.4</v>
      </c>
      <c r="I22" s="255">
        <v>149.9</v>
      </c>
      <c r="J22" s="7"/>
      <c r="K22" s="7"/>
    </row>
    <row r="23" spans="1:14" x14ac:dyDescent="0.2">
      <c r="A23" s="210" t="s">
        <v>57</v>
      </c>
      <c r="B23" s="2" t="s">
        <v>42</v>
      </c>
      <c r="C23" s="2" t="s">
        <v>58</v>
      </c>
      <c r="D23" s="247">
        <v>1</v>
      </c>
      <c r="E23" s="247">
        <v>0.3</v>
      </c>
      <c r="F23" s="259">
        <v>19.3</v>
      </c>
      <c r="G23" s="259">
        <v>115.1</v>
      </c>
      <c r="H23" s="260">
        <v>19.100000000000001</v>
      </c>
      <c r="I23" s="260">
        <v>111.9</v>
      </c>
      <c r="J23" s="3"/>
      <c r="K23" s="3"/>
    </row>
    <row r="24" spans="1:14" x14ac:dyDescent="0.2">
      <c r="A24" s="211"/>
      <c r="B24" s="4" t="s">
        <v>30</v>
      </c>
      <c r="C24" s="4" t="s">
        <v>51</v>
      </c>
      <c r="D24" s="249">
        <v>2.5</v>
      </c>
      <c r="E24" s="249">
        <v>0.5</v>
      </c>
      <c r="F24" s="261">
        <v>20.2</v>
      </c>
      <c r="G24" s="261">
        <v>130.5</v>
      </c>
      <c r="H24" s="261">
        <v>19.899999999999999</v>
      </c>
      <c r="I24" s="261">
        <v>126.8</v>
      </c>
      <c r="J24" s="5"/>
      <c r="K24" s="5"/>
    </row>
    <row r="25" spans="1:14" ht="13.5" thickBot="1" x14ac:dyDescent="0.25">
      <c r="A25" s="212"/>
      <c r="B25" s="6" t="s">
        <v>31</v>
      </c>
      <c r="C25" s="6" t="s">
        <v>59</v>
      </c>
      <c r="D25" s="251">
        <v>1.9</v>
      </c>
      <c r="E25" s="251">
        <v>0.3</v>
      </c>
      <c r="F25" s="262">
        <v>19.8</v>
      </c>
      <c r="G25" s="262">
        <v>124.3</v>
      </c>
      <c r="H25" s="262">
        <v>19.399999999999999</v>
      </c>
      <c r="I25" s="262">
        <v>116.5</v>
      </c>
      <c r="J25" s="7"/>
      <c r="K25" s="7"/>
    </row>
    <row r="26" spans="1:14" ht="12.6" customHeight="1" x14ac:dyDescent="0.2">
      <c r="A26" s="210" t="s">
        <v>60</v>
      </c>
      <c r="B26" s="2" t="s">
        <v>42</v>
      </c>
      <c r="C26" s="2" t="s">
        <v>61</v>
      </c>
      <c r="D26" s="247">
        <v>1.3</v>
      </c>
      <c r="E26" s="247">
        <v>0.6</v>
      </c>
      <c r="F26" s="253">
        <v>21.1</v>
      </c>
      <c r="G26" s="263">
        <v>137.9</v>
      </c>
      <c r="H26" s="256">
        <v>21.3</v>
      </c>
      <c r="I26" s="256">
        <v>142.5</v>
      </c>
      <c r="J26" s="125"/>
      <c r="K26" s="3"/>
    </row>
    <row r="27" spans="1:14" ht="13.9" customHeight="1" x14ac:dyDescent="0.2">
      <c r="A27" s="211"/>
      <c r="B27" s="4" t="s">
        <v>30</v>
      </c>
      <c r="C27" s="4" t="s">
        <v>61</v>
      </c>
      <c r="D27" s="249">
        <v>2</v>
      </c>
      <c r="E27" s="249">
        <v>0.8</v>
      </c>
      <c r="F27" s="254">
        <v>21.3</v>
      </c>
      <c r="G27" s="254">
        <v>141.80000000000001</v>
      </c>
      <c r="H27" s="258">
        <v>21.6</v>
      </c>
      <c r="I27" s="258">
        <v>148.30000000000001</v>
      </c>
      <c r="J27" s="5"/>
      <c r="K27" s="5"/>
    </row>
    <row r="28" spans="1:14" ht="15" customHeight="1" thickBot="1" x14ac:dyDescent="0.25">
      <c r="A28" s="212"/>
      <c r="B28" s="6" t="s">
        <v>31</v>
      </c>
      <c r="C28" s="4" t="s">
        <v>62</v>
      </c>
      <c r="D28" s="251">
        <v>2</v>
      </c>
      <c r="E28" s="251">
        <v>0.7</v>
      </c>
      <c r="F28" s="255">
        <v>21.4</v>
      </c>
      <c r="G28" s="255">
        <v>143.69999999999999</v>
      </c>
      <c r="H28" s="255">
        <v>21.5</v>
      </c>
      <c r="I28" s="255">
        <v>144.80000000000001</v>
      </c>
      <c r="J28" s="7"/>
      <c r="K28" s="7"/>
    </row>
    <row r="29" spans="1:14" ht="13.5" customHeight="1" x14ac:dyDescent="0.2">
      <c r="A29" s="210" t="s">
        <v>63</v>
      </c>
      <c r="B29" s="2" t="s">
        <v>42</v>
      </c>
      <c r="C29" s="2" t="s">
        <v>45</v>
      </c>
      <c r="D29" s="247">
        <v>3.6</v>
      </c>
      <c r="E29" s="247">
        <v>2.5</v>
      </c>
      <c r="F29" s="253">
        <v>21.9</v>
      </c>
      <c r="G29" s="254">
        <v>176.4</v>
      </c>
      <c r="H29" s="253">
        <v>22.4</v>
      </c>
      <c r="I29" s="253">
        <v>188</v>
      </c>
      <c r="J29" s="3"/>
      <c r="K29" s="3"/>
    </row>
    <row r="30" spans="1:14" ht="13.5" customHeight="1" x14ac:dyDescent="0.2">
      <c r="A30" s="211"/>
      <c r="B30" s="4" t="s">
        <v>30</v>
      </c>
      <c r="C30" s="4" t="s">
        <v>43</v>
      </c>
      <c r="D30" s="249">
        <v>7.4</v>
      </c>
      <c r="E30" s="249">
        <v>4.0999999999999996</v>
      </c>
      <c r="F30" s="254">
        <v>31.3</v>
      </c>
      <c r="G30" s="254">
        <v>391.8</v>
      </c>
      <c r="H30" s="254">
        <v>29.6</v>
      </c>
      <c r="I30" s="254">
        <v>352.3</v>
      </c>
      <c r="J30" s="5"/>
      <c r="K30" s="5"/>
    </row>
    <row r="31" spans="1:14" ht="12.75" customHeight="1" thickBot="1" x14ac:dyDescent="0.25">
      <c r="A31" s="212"/>
      <c r="B31" s="6" t="s">
        <v>31</v>
      </c>
      <c r="C31" s="4" t="s">
        <v>45</v>
      </c>
      <c r="D31" s="251">
        <v>5.9</v>
      </c>
      <c r="E31" s="251">
        <v>2.8</v>
      </c>
      <c r="F31" s="255">
        <v>24.8</v>
      </c>
      <c r="G31" s="255">
        <v>242.7</v>
      </c>
      <c r="H31" s="255">
        <v>26.7</v>
      </c>
      <c r="I31" s="255">
        <v>285.60000000000002</v>
      </c>
      <c r="J31" s="7"/>
      <c r="K31" s="7"/>
    </row>
    <row r="32" spans="1:14" ht="12.75" customHeight="1" x14ac:dyDescent="0.2">
      <c r="A32" s="210" t="s">
        <v>64</v>
      </c>
      <c r="B32" s="2" t="s">
        <v>42</v>
      </c>
      <c r="C32" s="2">
        <v>115</v>
      </c>
      <c r="D32" s="247">
        <v>0.5</v>
      </c>
      <c r="E32" s="247">
        <v>0.7</v>
      </c>
      <c r="F32" s="253"/>
      <c r="G32" s="253"/>
      <c r="H32" s="264">
        <v>14.4</v>
      </c>
      <c r="I32" s="264">
        <v>97.4</v>
      </c>
      <c r="J32" s="3"/>
      <c r="K32" s="3"/>
    </row>
    <row r="33" spans="1:11" ht="12" customHeight="1" x14ac:dyDescent="0.2">
      <c r="A33" s="211"/>
      <c r="B33" s="4" t="s">
        <v>30</v>
      </c>
      <c r="C33" s="4">
        <v>111</v>
      </c>
      <c r="D33" s="249">
        <v>1</v>
      </c>
      <c r="E33" s="249">
        <v>0.7</v>
      </c>
      <c r="F33" s="254"/>
      <c r="G33" s="257"/>
      <c r="H33" s="257">
        <v>14.9</v>
      </c>
      <c r="I33" s="257">
        <v>105.6</v>
      </c>
      <c r="J33" s="118"/>
      <c r="K33" s="5"/>
    </row>
    <row r="34" spans="1:11" ht="13.15" customHeight="1" thickBot="1" x14ac:dyDescent="0.25">
      <c r="A34" s="212"/>
      <c r="B34" s="6" t="s">
        <v>31</v>
      </c>
      <c r="C34" s="8">
        <v>115</v>
      </c>
      <c r="D34" s="251">
        <v>0.9</v>
      </c>
      <c r="E34" s="251">
        <v>0.7</v>
      </c>
      <c r="F34" s="255"/>
      <c r="G34" s="255"/>
      <c r="H34" s="258">
        <v>14.8</v>
      </c>
      <c r="I34" s="258">
        <v>103.8</v>
      </c>
      <c r="J34" s="7"/>
      <c r="K34" s="7"/>
    </row>
    <row r="35" spans="1:11" x14ac:dyDescent="0.2">
      <c r="A35" s="210" t="s">
        <v>65</v>
      </c>
      <c r="B35" s="2" t="s">
        <v>42</v>
      </c>
      <c r="C35" s="2" t="s">
        <v>66</v>
      </c>
      <c r="D35" s="247">
        <v>0.3</v>
      </c>
      <c r="E35" s="247">
        <v>0.3</v>
      </c>
      <c r="F35" s="253">
        <v>17.3</v>
      </c>
      <c r="G35" s="253">
        <v>73.400000000000006</v>
      </c>
      <c r="H35" s="253"/>
      <c r="I35" s="253"/>
      <c r="J35" s="3"/>
      <c r="K35" s="3"/>
    </row>
    <row r="36" spans="1:11" x14ac:dyDescent="0.2">
      <c r="A36" s="211"/>
      <c r="B36" s="4" t="s">
        <v>30</v>
      </c>
      <c r="C36" s="4" t="s">
        <v>44</v>
      </c>
      <c r="D36" s="249">
        <v>0.6</v>
      </c>
      <c r="E36" s="249">
        <v>0.4</v>
      </c>
      <c r="F36" s="254">
        <v>17.8</v>
      </c>
      <c r="G36" s="254">
        <v>78.7</v>
      </c>
      <c r="H36" s="254"/>
      <c r="I36" s="254"/>
      <c r="J36" s="5"/>
      <c r="K36" s="5"/>
    </row>
    <row r="37" spans="1:11" ht="13.5" thickBot="1" x14ac:dyDescent="0.25">
      <c r="A37" s="212"/>
      <c r="B37" s="6" t="s">
        <v>31</v>
      </c>
      <c r="C37" s="4" t="s">
        <v>67</v>
      </c>
      <c r="D37" s="251">
        <v>0.6</v>
      </c>
      <c r="E37" s="251">
        <v>0.3</v>
      </c>
      <c r="F37" s="255">
        <v>17.7</v>
      </c>
      <c r="G37" s="255">
        <v>77.400000000000006</v>
      </c>
      <c r="H37" s="255"/>
      <c r="I37" s="255"/>
      <c r="J37" s="7"/>
      <c r="K37" s="7"/>
    </row>
    <row r="38" spans="1:11" x14ac:dyDescent="0.2">
      <c r="A38" s="210" t="s">
        <v>68</v>
      </c>
      <c r="B38" s="2" t="s">
        <v>42</v>
      </c>
      <c r="C38" s="2"/>
      <c r="D38" s="247">
        <v>3.8</v>
      </c>
      <c r="E38" s="247">
        <v>2.2000000000000002</v>
      </c>
      <c r="F38" s="253">
        <v>25.5</v>
      </c>
      <c r="G38" s="253">
        <v>291.8</v>
      </c>
      <c r="H38" s="253"/>
      <c r="I38" s="253"/>
      <c r="J38" s="3"/>
      <c r="K38" s="3"/>
    </row>
    <row r="39" spans="1:11" x14ac:dyDescent="0.2">
      <c r="A39" s="211"/>
      <c r="B39" s="4" t="s">
        <v>30</v>
      </c>
      <c r="C39" s="4"/>
      <c r="D39" s="249">
        <v>4.7</v>
      </c>
      <c r="E39" s="249">
        <v>2.5</v>
      </c>
      <c r="F39" s="254">
        <v>30.8</v>
      </c>
      <c r="G39" s="254">
        <v>384.4</v>
      </c>
      <c r="H39" s="254"/>
      <c r="I39" s="254"/>
      <c r="J39" s="5"/>
      <c r="K39" s="5"/>
    </row>
    <row r="40" spans="1:11" ht="13.5" thickBot="1" x14ac:dyDescent="0.25">
      <c r="A40" s="212"/>
      <c r="B40" s="6" t="s">
        <v>31</v>
      </c>
      <c r="C40" s="4"/>
      <c r="D40" s="251">
        <v>4.4000000000000004</v>
      </c>
      <c r="E40" s="251">
        <v>2.2999999999999998</v>
      </c>
      <c r="F40" s="255">
        <v>28.6</v>
      </c>
      <c r="G40" s="255">
        <v>345.4</v>
      </c>
      <c r="H40" s="255"/>
      <c r="I40" s="255"/>
      <c r="J40" s="7"/>
      <c r="K40" s="7"/>
    </row>
    <row r="41" spans="1:11" x14ac:dyDescent="0.2">
      <c r="A41" s="210" t="s">
        <v>69</v>
      </c>
      <c r="B41" s="2" t="s">
        <v>42</v>
      </c>
      <c r="C41" s="2"/>
      <c r="D41" s="247">
        <v>6.3</v>
      </c>
      <c r="E41" s="247">
        <v>2.6</v>
      </c>
      <c r="F41" s="253">
        <v>39.4</v>
      </c>
      <c r="G41" s="253">
        <v>343.4</v>
      </c>
      <c r="H41" s="253">
        <v>37.4</v>
      </c>
      <c r="I41" s="253">
        <v>279.3</v>
      </c>
      <c r="J41" s="3"/>
      <c r="K41" s="3"/>
    </row>
    <row r="42" spans="1:11" x14ac:dyDescent="0.2">
      <c r="A42" s="211"/>
      <c r="B42" s="4" t="s">
        <v>30</v>
      </c>
      <c r="C42" s="4"/>
      <c r="D42" s="249">
        <v>12.1</v>
      </c>
      <c r="E42" s="249">
        <v>4.3</v>
      </c>
      <c r="F42" s="254">
        <v>47.7</v>
      </c>
      <c r="G42" s="254">
        <v>566.6</v>
      </c>
      <c r="H42" s="254">
        <v>40.299999999999997</v>
      </c>
      <c r="I42" s="254">
        <v>334.9</v>
      </c>
      <c r="J42" s="5"/>
      <c r="K42" s="5"/>
    </row>
    <row r="43" spans="1:11" ht="13.5" thickBot="1" x14ac:dyDescent="0.25">
      <c r="A43" s="212"/>
      <c r="B43" s="6" t="s">
        <v>31</v>
      </c>
      <c r="C43" s="4"/>
      <c r="D43" s="251">
        <v>11.5</v>
      </c>
      <c r="E43" s="251">
        <v>3.4</v>
      </c>
      <c r="F43" s="255">
        <v>45.9</v>
      </c>
      <c r="G43" s="255">
        <v>514.1</v>
      </c>
      <c r="H43" s="255">
        <v>40.200000000000003</v>
      </c>
      <c r="I43" s="255">
        <v>333.4</v>
      </c>
      <c r="J43" s="7"/>
      <c r="K43" s="7"/>
    </row>
    <row r="44" spans="1:11" x14ac:dyDescent="0.2">
      <c r="A44" s="210" t="s">
        <v>70</v>
      </c>
      <c r="B44" s="2" t="s">
        <v>42</v>
      </c>
      <c r="C44" s="2">
        <v>115</v>
      </c>
      <c r="D44" s="247">
        <v>0.1</v>
      </c>
      <c r="E44" s="247">
        <v>0.2</v>
      </c>
      <c r="F44" s="253">
        <v>5.7</v>
      </c>
      <c r="G44" s="253">
        <v>39.700000000000003</v>
      </c>
      <c r="H44" s="253"/>
      <c r="I44" s="253"/>
      <c r="J44" s="3"/>
      <c r="K44" s="3"/>
    </row>
    <row r="45" spans="1:11" x14ac:dyDescent="0.2">
      <c r="A45" s="211"/>
      <c r="B45" s="4" t="s">
        <v>30</v>
      </c>
      <c r="C45" s="4">
        <v>116</v>
      </c>
      <c r="D45" s="249">
        <v>0.2</v>
      </c>
      <c r="E45" s="249">
        <v>0.2</v>
      </c>
      <c r="F45" s="254">
        <v>5.8</v>
      </c>
      <c r="G45" s="254">
        <v>41.1</v>
      </c>
      <c r="H45" s="254"/>
      <c r="I45" s="254"/>
      <c r="J45" s="5"/>
      <c r="K45" s="5"/>
    </row>
    <row r="46" spans="1:11" ht="13.5" thickBot="1" x14ac:dyDescent="0.25">
      <c r="A46" s="212"/>
      <c r="B46" s="6" t="s">
        <v>31</v>
      </c>
      <c r="C46" s="4">
        <v>116</v>
      </c>
      <c r="D46" s="251">
        <v>0.2</v>
      </c>
      <c r="E46" s="251">
        <v>0.2</v>
      </c>
      <c r="F46" s="255">
        <v>5.8</v>
      </c>
      <c r="G46" s="255">
        <v>41.4</v>
      </c>
      <c r="H46" s="255"/>
      <c r="I46" s="255"/>
      <c r="J46" s="7"/>
      <c r="K46" s="7"/>
    </row>
    <row r="47" spans="1:11" x14ac:dyDescent="0.2">
      <c r="A47" s="210" t="s">
        <v>71</v>
      </c>
      <c r="B47" s="2" t="s">
        <v>42</v>
      </c>
      <c r="C47" s="2" t="s">
        <v>72</v>
      </c>
      <c r="D47" s="247">
        <v>0.2</v>
      </c>
      <c r="E47" s="247">
        <v>0.2</v>
      </c>
      <c r="F47" s="253"/>
      <c r="G47" s="253"/>
      <c r="H47" s="253">
        <v>5.6</v>
      </c>
      <c r="I47" s="253">
        <v>38.4</v>
      </c>
      <c r="J47" s="3"/>
      <c r="K47" s="3"/>
    </row>
    <row r="48" spans="1:11" x14ac:dyDescent="0.2">
      <c r="A48" s="211"/>
      <c r="B48" s="4" t="s">
        <v>30</v>
      </c>
      <c r="C48" s="4" t="s">
        <v>72</v>
      </c>
      <c r="D48" s="249">
        <v>0.4</v>
      </c>
      <c r="E48" s="249">
        <v>0.26</v>
      </c>
      <c r="F48" s="254"/>
      <c r="G48" s="254"/>
      <c r="H48" s="254">
        <v>6</v>
      </c>
      <c r="I48" s="254">
        <v>42.9</v>
      </c>
      <c r="J48" s="5"/>
      <c r="K48" s="5"/>
    </row>
    <row r="49" spans="1:11" ht="13.5" thickBot="1" x14ac:dyDescent="0.25">
      <c r="A49" s="212"/>
      <c r="B49" s="6" t="s">
        <v>31</v>
      </c>
      <c r="C49" s="4" t="s">
        <v>73</v>
      </c>
      <c r="D49" s="251">
        <v>0.3</v>
      </c>
      <c r="E49" s="251">
        <v>0.24</v>
      </c>
      <c r="F49" s="255"/>
      <c r="G49" s="255"/>
      <c r="H49" s="255">
        <v>5.8</v>
      </c>
      <c r="I49" s="255">
        <v>41.2</v>
      </c>
      <c r="J49" s="7"/>
      <c r="K49" s="7"/>
    </row>
    <row r="50" spans="1:11" x14ac:dyDescent="0.2">
      <c r="A50" s="210" t="s">
        <v>74</v>
      </c>
      <c r="B50" s="2" t="s">
        <v>42</v>
      </c>
      <c r="C50" s="2"/>
      <c r="D50" s="247">
        <v>0.2</v>
      </c>
      <c r="E50" s="247">
        <v>0.2</v>
      </c>
      <c r="F50" s="253">
        <v>5.7</v>
      </c>
      <c r="G50" s="253">
        <v>40</v>
      </c>
      <c r="H50" s="260"/>
      <c r="I50" s="260"/>
      <c r="J50" s="3"/>
      <c r="K50" s="3"/>
    </row>
    <row r="51" spans="1:11" x14ac:dyDescent="0.2">
      <c r="A51" s="211"/>
      <c r="B51" s="4" t="s">
        <v>30</v>
      </c>
      <c r="C51" s="4"/>
      <c r="D51" s="249">
        <v>0.3</v>
      </c>
      <c r="E51" s="249">
        <v>0.3</v>
      </c>
      <c r="F51" s="254">
        <v>6.1</v>
      </c>
      <c r="G51" s="254">
        <v>44.6</v>
      </c>
      <c r="H51" s="261"/>
      <c r="I51" s="261"/>
      <c r="J51" s="5"/>
      <c r="K51" s="5"/>
    </row>
    <row r="52" spans="1:11" ht="13.5" thickBot="1" x14ac:dyDescent="0.25">
      <c r="A52" s="212"/>
      <c r="B52" s="6" t="s">
        <v>31</v>
      </c>
      <c r="C52" s="4"/>
      <c r="D52" s="251">
        <v>0.3</v>
      </c>
      <c r="E52" s="251">
        <v>0.2</v>
      </c>
      <c r="F52" s="255">
        <v>5.9</v>
      </c>
      <c r="G52" s="255">
        <v>42.9</v>
      </c>
      <c r="H52" s="262"/>
      <c r="I52" s="262"/>
      <c r="J52" s="7"/>
      <c r="K52" s="7"/>
    </row>
    <row r="53" spans="1:11" x14ac:dyDescent="0.2">
      <c r="A53" s="210" t="s">
        <v>75</v>
      </c>
      <c r="B53" s="2" t="s">
        <v>42</v>
      </c>
      <c r="C53" s="2"/>
      <c r="D53" s="247">
        <v>0.8</v>
      </c>
      <c r="E53" s="247">
        <v>0.5</v>
      </c>
      <c r="F53" s="253">
        <v>14.3</v>
      </c>
      <c r="G53" s="253">
        <v>95.2</v>
      </c>
      <c r="H53" s="260">
        <v>14</v>
      </c>
      <c r="I53" s="260">
        <v>90.7</v>
      </c>
      <c r="J53" s="3"/>
      <c r="K53" s="3"/>
    </row>
    <row r="54" spans="1:11" x14ac:dyDescent="0.2">
      <c r="A54" s="211"/>
      <c r="B54" s="4" t="s">
        <v>30</v>
      </c>
      <c r="C54" s="4"/>
      <c r="D54" s="249">
        <v>2.2000000000000002</v>
      </c>
      <c r="E54" s="249">
        <v>1.5</v>
      </c>
      <c r="F54" s="254">
        <v>15.8</v>
      </c>
      <c r="G54" s="254">
        <v>120.8</v>
      </c>
      <c r="H54" s="254">
        <v>14.5</v>
      </c>
      <c r="I54" s="254">
        <v>99.2</v>
      </c>
      <c r="J54" s="5"/>
      <c r="K54" s="5"/>
    </row>
    <row r="55" spans="1:11" ht="13.5" thickBot="1" x14ac:dyDescent="0.25">
      <c r="A55" s="212"/>
      <c r="B55" s="6" t="s">
        <v>31</v>
      </c>
      <c r="C55" s="4"/>
      <c r="D55" s="251">
        <v>1.6</v>
      </c>
      <c r="E55" s="251">
        <v>1</v>
      </c>
      <c r="F55" s="255">
        <v>14.9</v>
      </c>
      <c r="G55" s="255">
        <v>105</v>
      </c>
      <c r="H55" s="255">
        <v>14.3</v>
      </c>
      <c r="I55" s="255">
        <v>95.3</v>
      </c>
      <c r="J55" s="7"/>
      <c r="K55" s="7"/>
    </row>
    <row r="56" spans="1:11" x14ac:dyDescent="0.2">
      <c r="A56" s="210" t="s">
        <v>76</v>
      </c>
      <c r="B56" s="2" t="s">
        <v>42</v>
      </c>
      <c r="C56" s="2" t="s">
        <v>77</v>
      </c>
      <c r="D56" s="247">
        <v>1.8</v>
      </c>
      <c r="E56" s="247">
        <v>1.5</v>
      </c>
      <c r="F56" s="253">
        <v>15.9</v>
      </c>
      <c r="G56" s="253">
        <v>122.4</v>
      </c>
      <c r="H56" s="253">
        <v>14.2</v>
      </c>
      <c r="I56" s="253">
        <v>93.2</v>
      </c>
      <c r="J56" s="3"/>
      <c r="K56" s="3"/>
    </row>
    <row r="57" spans="1:11" x14ac:dyDescent="0.2">
      <c r="A57" s="211"/>
      <c r="B57" s="4" t="s">
        <v>30</v>
      </c>
      <c r="C57" s="4" t="s">
        <v>78</v>
      </c>
      <c r="D57" s="249">
        <v>2.9</v>
      </c>
      <c r="E57" s="249">
        <v>2</v>
      </c>
      <c r="F57" s="254">
        <v>18.2</v>
      </c>
      <c r="G57" s="254">
        <v>163.30000000000001</v>
      </c>
      <c r="H57" s="254">
        <v>14.5</v>
      </c>
      <c r="I57" s="254">
        <v>98.2</v>
      </c>
      <c r="J57" s="5"/>
      <c r="K57" s="5"/>
    </row>
    <row r="58" spans="1:11" ht="13.5" thickBot="1" x14ac:dyDescent="0.25">
      <c r="A58" s="212"/>
      <c r="B58" s="6" t="s">
        <v>31</v>
      </c>
      <c r="C58" s="4" t="s">
        <v>67</v>
      </c>
      <c r="D58" s="251">
        <v>2.6</v>
      </c>
      <c r="E58" s="251">
        <v>1.6</v>
      </c>
      <c r="F58" s="255">
        <v>17.399999999999999</v>
      </c>
      <c r="G58" s="255">
        <v>149.19999999999999</v>
      </c>
      <c r="H58" s="255">
        <v>14.3</v>
      </c>
      <c r="I58" s="255">
        <v>94.8</v>
      </c>
      <c r="J58" s="7"/>
      <c r="K58" s="7"/>
    </row>
    <row r="59" spans="1:11" x14ac:dyDescent="0.2">
      <c r="A59" s="210" t="s">
        <v>79</v>
      </c>
      <c r="B59" s="2" t="s">
        <v>42</v>
      </c>
      <c r="C59" s="2" t="s">
        <v>50</v>
      </c>
      <c r="D59" s="247">
        <v>0.1</v>
      </c>
      <c r="E59" s="247">
        <v>0.1</v>
      </c>
      <c r="F59" s="253"/>
      <c r="G59" s="253"/>
      <c r="H59" s="253">
        <v>5.5</v>
      </c>
      <c r="I59" s="253">
        <v>37.700000000000003</v>
      </c>
      <c r="J59" s="3"/>
      <c r="K59" s="3"/>
    </row>
    <row r="60" spans="1:11" x14ac:dyDescent="0.2">
      <c r="A60" s="211"/>
      <c r="B60" s="4" t="s">
        <v>30</v>
      </c>
      <c r="C60" s="4" t="s">
        <v>51</v>
      </c>
      <c r="D60" s="249">
        <v>0.1</v>
      </c>
      <c r="E60" s="249">
        <v>0.1</v>
      </c>
      <c r="F60" s="254"/>
      <c r="G60" s="254"/>
      <c r="H60" s="254">
        <v>5.5</v>
      </c>
      <c r="I60" s="254">
        <v>38</v>
      </c>
      <c r="J60" s="5"/>
      <c r="K60" s="5"/>
    </row>
    <row r="61" spans="1:11" ht="13.5" thickBot="1" x14ac:dyDescent="0.25">
      <c r="A61" s="212"/>
      <c r="B61" s="6" t="s">
        <v>31</v>
      </c>
      <c r="C61" s="4" t="s">
        <v>43</v>
      </c>
      <c r="D61" s="251">
        <v>0.1</v>
      </c>
      <c r="E61" s="251">
        <v>0.1</v>
      </c>
      <c r="F61" s="255"/>
      <c r="G61" s="255"/>
      <c r="H61" s="255">
        <v>5.5</v>
      </c>
      <c r="I61" s="255">
        <v>37.9</v>
      </c>
      <c r="J61" s="7"/>
      <c r="K61" s="7"/>
    </row>
    <row r="62" spans="1:11" x14ac:dyDescent="0.2">
      <c r="A62" s="210" t="s">
        <v>80</v>
      </c>
      <c r="B62" s="2" t="s">
        <v>42</v>
      </c>
      <c r="C62" s="2"/>
      <c r="D62" s="247">
        <v>0.1</v>
      </c>
      <c r="E62" s="247">
        <v>0.1</v>
      </c>
      <c r="F62" s="253">
        <v>5.6</v>
      </c>
      <c r="G62" s="253">
        <v>38.5</v>
      </c>
      <c r="H62" s="253"/>
      <c r="I62" s="253"/>
      <c r="J62" s="3"/>
      <c r="K62" s="3"/>
    </row>
    <row r="63" spans="1:11" x14ac:dyDescent="0.2">
      <c r="A63" s="211"/>
      <c r="B63" s="4" t="s">
        <v>30</v>
      </c>
      <c r="C63" s="4"/>
      <c r="D63" s="249">
        <v>0.2</v>
      </c>
      <c r="E63" s="249">
        <v>0.1</v>
      </c>
      <c r="F63" s="254">
        <v>5.7</v>
      </c>
      <c r="G63" s="254">
        <v>39.9</v>
      </c>
      <c r="H63" s="254"/>
      <c r="I63" s="254"/>
      <c r="J63" s="5"/>
      <c r="K63" s="5"/>
    </row>
    <row r="64" spans="1:11" ht="13.5" thickBot="1" x14ac:dyDescent="0.25">
      <c r="A64" s="212"/>
      <c r="B64" s="6" t="s">
        <v>31</v>
      </c>
      <c r="C64" s="4"/>
      <c r="D64" s="251">
        <v>0.2</v>
      </c>
      <c r="E64" s="251">
        <v>0.1</v>
      </c>
      <c r="F64" s="254">
        <v>5.8</v>
      </c>
      <c r="G64" s="254">
        <v>40.799999999999997</v>
      </c>
      <c r="H64" s="255"/>
      <c r="I64" s="255"/>
      <c r="J64" s="7"/>
      <c r="K64" s="7"/>
    </row>
    <row r="65" spans="1:11" x14ac:dyDescent="0.2">
      <c r="A65" s="210" t="s">
        <v>81</v>
      </c>
      <c r="B65" s="2" t="s">
        <v>42</v>
      </c>
      <c r="C65" s="2"/>
      <c r="D65" s="247">
        <v>1.9</v>
      </c>
      <c r="E65" s="247">
        <v>2.1</v>
      </c>
      <c r="F65" s="253">
        <v>14.8</v>
      </c>
      <c r="G65" s="253">
        <v>105</v>
      </c>
      <c r="H65" s="253">
        <v>15.5</v>
      </c>
      <c r="I65" s="253">
        <v>116.4</v>
      </c>
      <c r="J65" s="3"/>
      <c r="K65" s="3"/>
    </row>
    <row r="66" spans="1:11" x14ac:dyDescent="0.2">
      <c r="A66" s="211"/>
      <c r="B66" s="4" t="s">
        <v>30</v>
      </c>
      <c r="C66" s="4"/>
      <c r="D66" s="249">
        <v>3.4</v>
      </c>
      <c r="E66" s="249">
        <v>2.8</v>
      </c>
      <c r="F66" s="254">
        <v>16.399999999999999</v>
      </c>
      <c r="G66" s="254">
        <v>133.4</v>
      </c>
      <c r="H66" s="254">
        <v>17.3</v>
      </c>
      <c r="I66" s="254">
        <v>149.4</v>
      </c>
      <c r="J66" s="5"/>
      <c r="K66" s="5"/>
    </row>
    <row r="67" spans="1:11" ht="13.5" thickBot="1" x14ac:dyDescent="0.25">
      <c r="A67" s="212"/>
      <c r="B67" s="6" t="s">
        <v>31</v>
      </c>
      <c r="C67" s="4"/>
      <c r="D67" s="251">
        <v>6.7</v>
      </c>
      <c r="E67" s="251">
        <v>5.4</v>
      </c>
      <c r="F67" s="255">
        <v>28</v>
      </c>
      <c r="G67" s="255">
        <v>343</v>
      </c>
      <c r="H67" s="255">
        <v>22.2</v>
      </c>
      <c r="I67" s="255">
        <v>238.9</v>
      </c>
      <c r="J67" s="7"/>
      <c r="K67" s="7"/>
    </row>
    <row r="68" spans="1:11" x14ac:dyDescent="0.2">
      <c r="A68" s="210" t="s">
        <v>82</v>
      </c>
      <c r="B68" s="2" t="s">
        <v>42</v>
      </c>
      <c r="C68" s="2"/>
      <c r="D68" s="247">
        <v>0.2</v>
      </c>
      <c r="E68" s="247">
        <v>0.2</v>
      </c>
      <c r="F68" s="260">
        <v>5.7</v>
      </c>
      <c r="G68" s="260">
        <v>40.200000000000003</v>
      </c>
      <c r="H68" s="265"/>
      <c r="I68" s="265"/>
      <c r="J68" s="3"/>
      <c r="K68" s="3"/>
    </row>
    <row r="69" spans="1:11" x14ac:dyDescent="0.2">
      <c r="A69" s="211"/>
      <c r="B69" s="4" t="s">
        <v>30</v>
      </c>
      <c r="C69" s="4"/>
      <c r="D69" s="249">
        <v>0.4</v>
      </c>
      <c r="E69" s="249">
        <v>0.2</v>
      </c>
      <c r="F69" s="261">
        <v>6.2</v>
      </c>
      <c r="G69" s="261">
        <v>45.9</v>
      </c>
      <c r="H69" s="266"/>
      <c r="I69" s="266"/>
      <c r="J69" s="5"/>
      <c r="K69" s="5"/>
    </row>
    <row r="70" spans="1:11" ht="13.5" thickBot="1" x14ac:dyDescent="0.25">
      <c r="A70" s="212"/>
      <c r="B70" s="6" t="s">
        <v>31</v>
      </c>
      <c r="C70" s="4"/>
      <c r="D70" s="251">
        <v>0.2</v>
      </c>
      <c r="E70" s="251">
        <v>0.2</v>
      </c>
      <c r="F70" s="262">
        <v>5.8</v>
      </c>
      <c r="G70" s="262">
        <v>41</v>
      </c>
      <c r="H70" s="267"/>
      <c r="I70" s="267"/>
      <c r="J70" s="7"/>
      <c r="K70" s="7"/>
    </row>
    <row r="71" spans="1:11" x14ac:dyDescent="0.2">
      <c r="A71" s="210" t="s">
        <v>83</v>
      </c>
      <c r="B71" s="2" t="s">
        <v>42</v>
      </c>
      <c r="C71" s="2"/>
      <c r="D71" s="247">
        <v>0.2</v>
      </c>
      <c r="E71" s="268">
        <v>0.2</v>
      </c>
      <c r="F71" s="260">
        <v>10.1</v>
      </c>
      <c r="G71" s="260">
        <v>64.599999999999994</v>
      </c>
      <c r="H71" s="265"/>
      <c r="I71" s="265"/>
      <c r="J71" s="3"/>
      <c r="K71" s="3"/>
    </row>
    <row r="72" spans="1:11" x14ac:dyDescent="0.2">
      <c r="A72" s="211"/>
      <c r="B72" s="4" t="s">
        <v>30</v>
      </c>
      <c r="C72" s="4"/>
      <c r="D72" s="249">
        <v>0.4</v>
      </c>
      <c r="E72" s="249">
        <v>0.3</v>
      </c>
      <c r="F72" s="269">
        <v>10.3</v>
      </c>
      <c r="G72" s="261">
        <v>67.2</v>
      </c>
      <c r="H72" s="266"/>
      <c r="I72" s="266"/>
      <c r="J72" s="5"/>
      <c r="K72" s="5"/>
    </row>
    <row r="73" spans="1:11" ht="13.5" thickBot="1" x14ac:dyDescent="0.25">
      <c r="A73" s="212"/>
      <c r="B73" s="6" t="s">
        <v>31</v>
      </c>
      <c r="C73" s="4"/>
      <c r="D73" s="251">
        <v>0.4</v>
      </c>
      <c r="E73" s="270">
        <v>0.3</v>
      </c>
      <c r="F73" s="262">
        <v>10.3</v>
      </c>
      <c r="G73" s="262">
        <v>67.400000000000006</v>
      </c>
      <c r="H73" s="267"/>
      <c r="I73" s="267"/>
      <c r="J73" s="7"/>
      <c r="K73" s="7"/>
    </row>
    <row r="74" spans="1:11" x14ac:dyDescent="0.2">
      <c r="A74" s="210" t="s">
        <v>84</v>
      </c>
      <c r="B74" s="2" t="s">
        <v>42</v>
      </c>
      <c r="C74" s="2"/>
      <c r="D74" s="247">
        <v>0.3</v>
      </c>
      <c r="E74" s="247">
        <v>0.3</v>
      </c>
      <c r="F74" s="271"/>
      <c r="G74" s="260"/>
      <c r="H74" s="272">
        <v>14.2</v>
      </c>
      <c r="I74" s="272">
        <v>80.099999999999994</v>
      </c>
      <c r="J74" s="3"/>
      <c r="K74" s="3"/>
    </row>
    <row r="75" spans="1:11" x14ac:dyDescent="0.2">
      <c r="A75" s="211"/>
      <c r="B75" s="4" t="s">
        <v>30</v>
      </c>
      <c r="C75" s="4"/>
      <c r="D75" s="249">
        <v>0.7</v>
      </c>
      <c r="E75" s="249">
        <v>0.5</v>
      </c>
      <c r="F75" s="273"/>
      <c r="G75" s="266"/>
      <c r="H75" s="250">
        <v>15.1</v>
      </c>
      <c r="I75" s="250">
        <v>95.6</v>
      </c>
      <c r="J75" s="5"/>
      <c r="K75" s="5"/>
    </row>
    <row r="76" spans="1:11" ht="13.5" thickBot="1" x14ac:dyDescent="0.25">
      <c r="A76" s="212"/>
      <c r="B76" s="6" t="s">
        <v>31</v>
      </c>
      <c r="C76" s="6"/>
      <c r="D76" s="251">
        <v>0.7</v>
      </c>
      <c r="E76" s="251">
        <v>0.4</v>
      </c>
      <c r="F76" s="274"/>
      <c r="G76" s="267"/>
      <c r="H76" s="252">
        <v>14.8</v>
      </c>
      <c r="I76" s="252">
        <v>91</v>
      </c>
      <c r="J76" s="7"/>
      <c r="K76" s="7"/>
    </row>
    <row r="77" spans="1:11" x14ac:dyDescent="0.2">
      <c r="A77" s="210" t="s">
        <v>85</v>
      </c>
      <c r="B77" s="2" t="s">
        <v>42</v>
      </c>
      <c r="C77" s="2">
        <v>116</v>
      </c>
      <c r="D77" s="247">
        <v>0.1</v>
      </c>
      <c r="E77" s="247">
        <v>0.1</v>
      </c>
      <c r="F77" s="253">
        <v>5.6</v>
      </c>
      <c r="G77" s="253">
        <v>38.799999999999997</v>
      </c>
      <c r="H77" s="265"/>
      <c r="I77" s="265"/>
      <c r="J77" s="3"/>
      <c r="K77" s="3"/>
    </row>
    <row r="78" spans="1:11" x14ac:dyDescent="0.2">
      <c r="A78" s="211"/>
      <c r="B78" s="4" t="s">
        <v>30</v>
      </c>
      <c r="C78" s="4">
        <v>117</v>
      </c>
      <c r="D78" s="249">
        <v>0.2</v>
      </c>
      <c r="E78" s="249">
        <v>0.2</v>
      </c>
      <c r="F78" s="254">
        <v>5.8</v>
      </c>
      <c r="G78" s="254">
        <v>41.3</v>
      </c>
      <c r="H78" s="261"/>
      <c r="I78" s="261"/>
      <c r="J78" s="5"/>
      <c r="K78" s="5"/>
    </row>
    <row r="79" spans="1:11" ht="13.5" thickBot="1" x14ac:dyDescent="0.25">
      <c r="A79" s="212"/>
      <c r="B79" s="6" t="s">
        <v>31</v>
      </c>
      <c r="C79" s="6">
        <v>116</v>
      </c>
      <c r="D79" s="251">
        <v>0.2</v>
      </c>
      <c r="E79" s="251">
        <v>0.2</v>
      </c>
      <c r="F79" s="255">
        <v>5.7</v>
      </c>
      <c r="G79" s="255">
        <v>40.200000000000003</v>
      </c>
      <c r="H79" s="262"/>
      <c r="I79" s="262"/>
      <c r="J79" s="7"/>
      <c r="K79" s="7"/>
    </row>
    <row r="80" spans="1:11" x14ac:dyDescent="0.2">
      <c r="A80" s="210" t="s">
        <v>86</v>
      </c>
      <c r="B80" s="2" t="s">
        <v>42</v>
      </c>
      <c r="C80" s="2" t="s">
        <v>45</v>
      </c>
      <c r="D80" s="247">
        <v>3.6</v>
      </c>
      <c r="E80" s="247">
        <v>2.9</v>
      </c>
      <c r="F80" s="253"/>
      <c r="G80" s="253"/>
      <c r="H80" s="253">
        <v>39.5</v>
      </c>
      <c r="I80" s="253">
        <v>351</v>
      </c>
      <c r="J80" s="3"/>
      <c r="K80" s="3"/>
    </row>
    <row r="81" spans="1:11" x14ac:dyDescent="0.2">
      <c r="A81" s="211"/>
      <c r="B81" s="4" t="s">
        <v>30</v>
      </c>
      <c r="C81" s="4" t="s">
        <v>43</v>
      </c>
      <c r="D81" s="249">
        <v>6.5</v>
      </c>
      <c r="E81" s="249">
        <v>4.0999999999999996</v>
      </c>
      <c r="F81" s="254"/>
      <c r="G81" s="254"/>
      <c r="H81" s="261">
        <v>45.9</v>
      </c>
      <c r="I81" s="261">
        <v>536.29999999999995</v>
      </c>
      <c r="J81" s="5"/>
      <c r="K81" s="5"/>
    </row>
    <row r="82" spans="1:11" ht="13.5" thickBot="1" x14ac:dyDescent="0.25">
      <c r="A82" s="212"/>
      <c r="B82" s="6" t="s">
        <v>31</v>
      </c>
      <c r="C82" s="6" t="s">
        <v>45</v>
      </c>
      <c r="D82" s="251">
        <v>6.1</v>
      </c>
      <c r="E82" s="251">
        <v>3.3</v>
      </c>
      <c r="F82" s="255"/>
      <c r="G82" s="255"/>
      <c r="H82" s="262">
        <v>44</v>
      </c>
      <c r="I82" s="262">
        <v>479.8</v>
      </c>
      <c r="J82" s="7"/>
      <c r="K82" s="7"/>
    </row>
    <row r="83" spans="1:11" x14ac:dyDescent="0.2">
      <c r="A83" s="210" t="s">
        <v>87</v>
      </c>
      <c r="B83" s="2" t="s">
        <v>42</v>
      </c>
      <c r="C83" s="2"/>
      <c r="D83" s="247">
        <v>1.7</v>
      </c>
      <c r="E83" s="247">
        <v>0.8</v>
      </c>
      <c r="F83" s="253">
        <v>22.3</v>
      </c>
      <c r="G83" s="253">
        <v>160.4</v>
      </c>
      <c r="H83" s="253"/>
      <c r="I83" s="253"/>
      <c r="J83" s="3"/>
      <c r="K83" s="3"/>
    </row>
    <row r="84" spans="1:11" x14ac:dyDescent="0.2">
      <c r="A84" s="211"/>
      <c r="B84" s="4" t="s">
        <v>30</v>
      </c>
      <c r="C84" s="4"/>
      <c r="D84" s="249">
        <v>2.7</v>
      </c>
      <c r="E84" s="249">
        <v>1.3</v>
      </c>
      <c r="F84" s="254">
        <v>24.1</v>
      </c>
      <c r="G84" s="254">
        <v>197.3</v>
      </c>
      <c r="H84" s="261"/>
      <c r="I84" s="261"/>
      <c r="J84" s="5"/>
      <c r="K84" s="5"/>
    </row>
    <row r="85" spans="1:11" ht="13.5" thickBot="1" x14ac:dyDescent="0.25">
      <c r="A85" s="212"/>
      <c r="B85" s="6" t="s">
        <v>31</v>
      </c>
      <c r="C85" s="6"/>
      <c r="D85" s="251">
        <v>1.8</v>
      </c>
      <c r="E85" s="251">
        <v>0.9</v>
      </c>
      <c r="F85" s="255">
        <v>22.3</v>
      </c>
      <c r="G85" s="255">
        <v>161.80000000000001</v>
      </c>
      <c r="H85" s="262"/>
      <c r="I85" s="262"/>
      <c r="J85" s="7"/>
      <c r="K85" s="7"/>
    </row>
    <row r="86" spans="1:11" x14ac:dyDescent="0.2">
      <c r="A86" s="112" t="s">
        <v>88</v>
      </c>
    </row>
    <row r="90" spans="1:11" x14ac:dyDescent="0.2">
      <c r="A90" s="112" t="s">
        <v>34</v>
      </c>
      <c r="B90" s="126" t="s">
        <v>34</v>
      </c>
      <c r="C90" s="126"/>
      <c r="E90" s="113" t="s">
        <v>34</v>
      </c>
    </row>
    <row r="93" spans="1:11" x14ac:dyDescent="0.2">
      <c r="A93" s="112" t="s">
        <v>34</v>
      </c>
      <c r="C93" s="126"/>
    </row>
    <row r="94" spans="1:11" x14ac:dyDescent="0.2">
      <c r="A94" s="112" t="s">
        <v>34</v>
      </c>
    </row>
  </sheetData>
  <mergeCells count="29">
    <mergeCell ref="A29:A31"/>
    <mergeCell ref="A2:E2"/>
    <mergeCell ref="A5:A7"/>
    <mergeCell ref="A8:A10"/>
    <mergeCell ref="A11:A13"/>
    <mergeCell ref="A1:K1"/>
    <mergeCell ref="A14:A16"/>
    <mergeCell ref="A17:A19"/>
    <mergeCell ref="A20:A22"/>
    <mergeCell ref="A23:A25"/>
    <mergeCell ref="A26:A28"/>
    <mergeCell ref="A65:A67"/>
    <mergeCell ref="A32:A34"/>
    <mergeCell ref="A35:A37"/>
    <mergeCell ref="A38:A40"/>
    <mergeCell ref="A41:A43"/>
    <mergeCell ref="A44:A46"/>
    <mergeCell ref="A47:A49"/>
    <mergeCell ref="A50:A52"/>
    <mergeCell ref="A53:A55"/>
    <mergeCell ref="A56:A58"/>
    <mergeCell ref="A59:A61"/>
    <mergeCell ref="A62:A64"/>
    <mergeCell ref="A68:A70"/>
    <mergeCell ref="A71:A73"/>
    <mergeCell ref="A74:A76"/>
    <mergeCell ref="A77:A79"/>
    <mergeCell ref="A80:A82"/>
    <mergeCell ref="A83:A85"/>
  </mergeCells>
  <pageMargins left="0.78740157480314965" right="0.39370078740157483" top="0.39370078740157483" bottom="0.39370078740157483" header="0.51181102362204722" footer="0.51181102362204722"/>
  <pageSetup paperSize="9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topLeftCell="A2" zoomScale="85" zoomScaleNormal="85" workbookViewId="0">
      <pane xSplit="2" ySplit="5" topLeftCell="C7" activePane="bottomRight" state="frozen"/>
      <selection activeCell="A2" sqref="A2"/>
      <selection pane="topRight" activeCell="C2" sqref="C2"/>
      <selection pane="bottomLeft" activeCell="A8" sqref="A8"/>
      <selection pane="bottomRight" activeCell="F51" sqref="F51"/>
    </sheetView>
  </sheetViews>
  <sheetFormatPr defaultRowHeight="12.75" x14ac:dyDescent="0.2"/>
  <cols>
    <col min="1" max="1" width="37.83203125" style="1" customWidth="1"/>
    <col min="2" max="2" width="11.6640625" style="1" customWidth="1"/>
    <col min="3" max="5" width="12.83203125" style="1" customWidth="1"/>
    <col min="6" max="6" width="13.6640625" style="53" customWidth="1"/>
    <col min="7" max="7" width="13" style="53" customWidth="1"/>
    <col min="8" max="8" width="14.1640625" style="53" customWidth="1"/>
    <col min="9" max="9" width="13" style="53" customWidth="1"/>
    <col min="10" max="11" width="9.33203125" style="53"/>
    <col min="12" max="16384" width="9.33203125" style="1"/>
  </cols>
  <sheetData>
    <row r="1" spans="1:11" x14ac:dyDescent="0.2">
      <c r="H1" s="217" t="s">
        <v>5</v>
      </c>
      <c r="I1" s="217"/>
    </row>
    <row r="3" spans="1:11" ht="24.75" customHeight="1" x14ac:dyDescent="0.2">
      <c r="A3" s="222" t="s">
        <v>32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</row>
    <row r="4" spans="1:11" ht="15" customHeight="1" thickBot="1" x14ac:dyDescent="0.25">
      <c r="A4" s="162"/>
      <c r="B4" s="162"/>
      <c r="C4" s="162"/>
      <c r="D4" s="162"/>
      <c r="E4" s="162"/>
    </row>
    <row r="5" spans="1:11" ht="34.5" customHeight="1" x14ac:dyDescent="0.2">
      <c r="A5" s="218" t="s">
        <v>0</v>
      </c>
      <c r="B5" s="220" t="s">
        <v>1</v>
      </c>
      <c r="C5" s="220" t="s">
        <v>4</v>
      </c>
      <c r="D5" s="220" t="s">
        <v>2</v>
      </c>
      <c r="E5" s="220" t="s">
        <v>3</v>
      </c>
      <c r="F5" s="223" t="s">
        <v>19</v>
      </c>
      <c r="G5" s="224"/>
      <c r="H5" s="224"/>
      <c r="I5" s="225"/>
      <c r="J5" s="223" t="s">
        <v>24</v>
      </c>
      <c r="K5" s="226"/>
    </row>
    <row r="6" spans="1:11" ht="39" customHeight="1" thickBot="1" x14ac:dyDescent="0.25">
      <c r="A6" s="219"/>
      <c r="B6" s="221"/>
      <c r="C6" s="221"/>
      <c r="D6" s="221"/>
      <c r="E6" s="221"/>
      <c r="F6" s="163" t="s">
        <v>20</v>
      </c>
      <c r="G6" s="163" t="s">
        <v>21</v>
      </c>
      <c r="H6" s="163" t="s">
        <v>22</v>
      </c>
      <c r="I6" s="163" t="s">
        <v>23</v>
      </c>
      <c r="J6" s="163" t="s">
        <v>25</v>
      </c>
      <c r="K6" s="164" t="s">
        <v>26</v>
      </c>
    </row>
    <row r="7" spans="1:11" x14ac:dyDescent="0.2">
      <c r="A7" s="214" t="s">
        <v>6</v>
      </c>
      <c r="B7" s="127" t="s">
        <v>29</v>
      </c>
      <c r="C7" s="128">
        <v>119.63</v>
      </c>
      <c r="D7" s="128">
        <v>3.6956000000000002</v>
      </c>
      <c r="E7" s="129">
        <v>2.2654000000000001</v>
      </c>
      <c r="F7" s="130">
        <v>26.662099804578126</v>
      </c>
      <c r="G7" s="130">
        <v>103.8823573345625</v>
      </c>
      <c r="H7" s="130">
        <v>29.012351951549999</v>
      </c>
      <c r="I7" s="130">
        <v>169.14788096839999</v>
      </c>
      <c r="J7" s="131">
        <v>16</v>
      </c>
      <c r="K7" s="132">
        <v>16</v>
      </c>
    </row>
    <row r="8" spans="1:11" x14ac:dyDescent="0.2">
      <c r="A8" s="215"/>
      <c r="B8" s="133" t="s">
        <v>30</v>
      </c>
      <c r="C8" s="134">
        <v>116.05</v>
      </c>
      <c r="D8" s="134">
        <v>7.2644000000000002</v>
      </c>
      <c r="E8" s="135">
        <v>3.8912</v>
      </c>
      <c r="F8" s="136">
        <v>29.093846019790625</v>
      </c>
      <c r="G8" s="137">
        <v>173.87394439441252</v>
      </c>
      <c r="H8" s="137">
        <v>34.444451469054684</v>
      </c>
      <c r="I8" s="137">
        <v>308.05500188050314</v>
      </c>
      <c r="J8" s="138">
        <v>13</v>
      </c>
      <c r="K8" s="139">
        <v>13</v>
      </c>
    </row>
    <row r="9" spans="1:11" ht="13.5" thickBot="1" x14ac:dyDescent="0.25">
      <c r="A9" s="216"/>
      <c r="B9" s="140" t="s">
        <v>31</v>
      </c>
      <c r="C9" s="141">
        <v>118.53</v>
      </c>
      <c r="D9" s="141">
        <v>6.1134000000000004</v>
      </c>
      <c r="E9" s="142">
        <v>3.1410999999999998</v>
      </c>
      <c r="F9" s="143">
        <v>27.760577824278123</v>
      </c>
      <c r="G9" s="143">
        <v>135.21420978736251</v>
      </c>
      <c r="H9" s="143">
        <v>32.506538096999996</v>
      </c>
      <c r="I9" s="143">
        <v>255.7959180398</v>
      </c>
      <c r="J9" s="144">
        <v>16</v>
      </c>
      <c r="K9" s="145">
        <v>15</v>
      </c>
    </row>
    <row r="10" spans="1:11" x14ac:dyDescent="0.2">
      <c r="A10" s="214" t="s">
        <v>7</v>
      </c>
      <c r="B10" s="127" t="s">
        <v>29</v>
      </c>
      <c r="C10" s="128">
        <v>119.07</v>
      </c>
      <c r="D10" s="146">
        <v>2.7303999999999999</v>
      </c>
      <c r="E10" s="129">
        <v>3.5444</v>
      </c>
      <c r="F10" s="130">
        <v>19.663611144255999</v>
      </c>
      <c r="G10" s="130">
        <v>133.92851563241601</v>
      </c>
      <c r="H10" s="130">
        <v>18.493468941500002</v>
      </c>
      <c r="I10" s="130">
        <v>107.55759600820002</v>
      </c>
      <c r="J10" s="147">
        <v>10</v>
      </c>
      <c r="K10" s="148">
        <v>10</v>
      </c>
    </row>
    <row r="11" spans="1:11" x14ac:dyDescent="0.2">
      <c r="A11" s="215"/>
      <c r="B11" s="133" t="s">
        <v>30</v>
      </c>
      <c r="C11" s="134">
        <v>115.5</v>
      </c>
      <c r="D11" s="134">
        <v>4.2939999999999996</v>
      </c>
      <c r="E11" s="135">
        <v>5.3128000000000002</v>
      </c>
      <c r="F11" s="137">
        <v>24.404007656575999</v>
      </c>
      <c r="G11" s="137">
        <v>241.315326802496</v>
      </c>
      <c r="H11" s="137">
        <v>19.930478881323996</v>
      </c>
      <c r="I11" s="137">
        <v>138.87673216412</v>
      </c>
      <c r="J11" s="138">
        <v>11</v>
      </c>
      <c r="K11" s="139">
        <v>7</v>
      </c>
    </row>
    <row r="12" spans="1:11" ht="13.5" thickBot="1" x14ac:dyDescent="0.25">
      <c r="A12" s="216"/>
      <c r="B12" s="140" t="s">
        <v>31</v>
      </c>
      <c r="C12" s="141">
        <v>117.97</v>
      </c>
      <c r="D12" s="141">
        <v>3.7124000000000001</v>
      </c>
      <c r="E12" s="142">
        <v>3.9224000000000001</v>
      </c>
      <c r="F12" s="143">
        <v>21.485429155755998</v>
      </c>
      <c r="G12" s="143">
        <v>175.68789634676597</v>
      </c>
      <c r="H12" s="143">
        <v>18.9580202848</v>
      </c>
      <c r="I12" s="143">
        <v>117.91004467119998</v>
      </c>
      <c r="J12" s="149">
        <v>10</v>
      </c>
      <c r="K12" s="150">
        <v>10</v>
      </c>
    </row>
    <row r="13" spans="1:11" x14ac:dyDescent="0.2">
      <c r="A13" s="214" t="s">
        <v>8</v>
      </c>
      <c r="B13" s="127" t="s">
        <v>29</v>
      </c>
      <c r="C13" s="128">
        <v>119.63</v>
      </c>
      <c r="D13" s="128">
        <v>1.5496000000000001</v>
      </c>
      <c r="E13" s="129">
        <v>1.1000000000000001</v>
      </c>
      <c r="F13" s="130">
        <v>37.449913494323205</v>
      </c>
      <c r="G13" s="130">
        <v>234.24084792831999</v>
      </c>
      <c r="H13" s="130">
        <v>40.124658711599999</v>
      </c>
      <c r="I13" s="130">
        <v>279.55033689640004</v>
      </c>
      <c r="J13" s="147">
        <v>9</v>
      </c>
      <c r="K13" s="148">
        <v>9</v>
      </c>
    </row>
    <row r="14" spans="1:11" x14ac:dyDescent="0.2">
      <c r="A14" s="215"/>
      <c r="B14" s="133" t="s">
        <v>30</v>
      </c>
      <c r="C14" s="134">
        <v>116.05</v>
      </c>
      <c r="D14" s="134">
        <v>2.7656999999999998</v>
      </c>
      <c r="E14" s="135">
        <v>1.7181</v>
      </c>
      <c r="F14" s="137">
        <v>38.940185078579198</v>
      </c>
      <c r="G14" s="137">
        <v>254.45463803391999</v>
      </c>
      <c r="H14" s="137">
        <v>41.545046750399997</v>
      </c>
      <c r="I14" s="137">
        <v>294.57654720160002</v>
      </c>
      <c r="J14" s="138">
        <v>9</v>
      </c>
      <c r="K14" s="139">
        <v>9</v>
      </c>
    </row>
    <row r="15" spans="1:11" ht="13.5" thickBot="1" x14ac:dyDescent="0.25">
      <c r="A15" s="216"/>
      <c r="B15" s="140" t="s">
        <v>31</v>
      </c>
      <c r="C15" s="141">
        <v>118.53</v>
      </c>
      <c r="D15" s="141">
        <v>2.4348000000000001</v>
      </c>
      <c r="E15" s="142">
        <v>1.2130000000000001</v>
      </c>
      <c r="F15" s="143">
        <v>37.684798482841593</v>
      </c>
      <c r="G15" s="143">
        <v>237.42678793215998</v>
      </c>
      <c r="H15" s="143">
        <v>41.497329829680005</v>
      </c>
      <c r="I15" s="143">
        <v>294.07175240871999</v>
      </c>
      <c r="J15" s="149">
        <v>9</v>
      </c>
      <c r="K15" s="150">
        <v>9</v>
      </c>
    </row>
    <row r="16" spans="1:11" x14ac:dyDescent="0.2">
      <c r="A16" s="214" t="s">
        <v>9</v>
      </c>
      <c r="B16" s="127" t="s">
        <v>29</v>
      </c>
      <c r="C16" s="128">
        <v>120.31</v>
      </c>
      <c r="D16" s="146">
        <v>8.4475999999999996</v>
      </c>
      <c r="E16" s="129">
        <v>1.6137999999999999</v>
      </c>
      <c r="F16" s="130">
        <v>28.177265291039845</v>
      </c>
      <c r="G16" s="130">
        <v>218.34716151537492</v>
      </c>
      <c r="H16" s="130">
        <v>28.248966509308602</v>
      </c>
      <c r="I16" s="130">
        <v>237.38768234850011</v>
      </c>
      <c r="J16" s="147">
        <v>16</v>
      </c>
      <c r="K16" s="148">
        <v>16</v>
      </c>
    </row>
    <row r="17" spans="1:11" x14ac:dyDescent="0.2">
      <c r="A17" s="215"/>
      <c r="B17" s="133" t="s">
        <v>30</v>
      </c>
      <c r="C17" s="134">
        <v>116.88</v>
      </c>
      <c r="D17" s="134">
        <v>9.1349</v>
      </c>
      <c r="E17" s="135">
        <v>1.5805</v>
      </c>
      <c r="F17" s="137">
        <v>29.332704134375003</v>
      </c>
      <c r="G17" s="137">
        <v>247.49472950000003</v>
      </c>
      <c r="H17" s="137">
        <v>29.24391746015322</v>
      </c>
      <c r="I17" s="137">
        <v>262.14870223846873</v>
      </c>
      <c r="J17" s="138">
        <v>14</v>
      </c>
      <c r="K17" s="139">
        <v>14</v>
      </c>
    </row>
    <row r="18" spans="1:11" ht="13.5" thickBot="1" x14ac:dyDescent="0.25">
      <c r="A18" s="216"/>
      <c r="B18" s="140" t="s">
        <v>31</v>
      </c>
      <c r="C18" s="141">
        <v>117.97</v>
      </c>
      <c r="D18" s="141">
        <v>8.3472000000000008</v>
      </c>
      <c r="E18" s="142">
        <v>2.2200000000000002</v>
      </c>
      <c r="F18" s="143">
        <v>26.89566305262446</v>
      </c>
      <c r="G18" s="143">
        <v>186.01694465540373</v>
      </c>
      <c r="H18" s="143">
        <v>28.830405442691795</v>
      </c>
      <c r="I18" s="143">
        <v>251.86946878924999</v>
      </c>
      <c r="J18" s="149">
        <v>15</v>
      </c>
      <c r="K18" s="150">
        <v>15</v>
      </c>
    </row>
    <row r="19" spans="1:11" x14ac:dyDescent="0.2">
      <c r="A19" s="214" t="s">
        <v>10</v>
      </c>
      <c r="B19" s="127" t="s">
        <v>29</v>
      </c>
      <c r="C19" s="128">
        <v>118.66</v>
      </c>
      <c r="D19" s="128">
        <v>9.2799999999999994E-2</v>
      </c>
      <c r="E19" s="129">
        <v>9.8699999999999996E-2</v>
      </c>
      <c r="F19" s="130">
        <v>6.3140405893200002</v>
      </c>
      <c r="G19" s="130">
        <v>25.161195606999996</v>
      </c>
      <c r="H19" s="130">
        <v>6.3205512710400003</v>
      </c>
      <c r="I19" s="130">
        <v>25.187431119999999</v>
      </c>
      <c r="J19" s="147">
        <v>19</v>
      </c>
      <c r="K19" s="148" t="s">
        <v>27</v>
      </c>
    </row>
    <row r="20" spans="1:11" x14ac:dyDescent="0.2">
      <c r="A20" s="215"/>
      <c r="B20" s="133" t="s">
        <v>30</v>
      </c>
      <c r="C20" s="134">
        <v>114.4</v>
      </c>
      <c r="D20" s="134">
        <v>0.21210000000000001</v>
      </c>
      <c r="E20" s="135">
        <v>0.127</v>
      </c>
      <c r="F20" s="137">
        <v>6.3351388231999994</v>
      </c>
      <c r="G20" s="137">
        <v>25.403417820000001</v>
      </c>
      <c r="H20" s="137">
        <v>6.3847993247999995</v>
      </c>
      <c r="I20" s="137">
        <v>25.773384399999998</v>
      </c>
      <c r="J20" s="138">
        <v>16</v>
      </c>
      <c r="K20" s="139" t="s">
        <v>27</v>
      </c>
    </row>
    <row r="21" spans="1:11" ht="13.5" thickBot="1" x14ac:dyDescent="0.25">
      <c r="A21" s="216"/>
      <c r="B21" s="140" t="s">
        <v>31</v>
      </c>
      <c r="C21" s="141">
        <v>117.29</v>
      </c>
      <c r="D21" s="141">
        <v>0.1739</v>
      </c>
      <c r="E21" s="142">
        <v>0.1152</v>
      </c>
      <c r="F21" s="143">
        <v>6.3325370985999996</v>
      </c>
      <c r="G21" s="143">
        <v>25.373548234999998</v>
      </c>
      <c r="H21" s="143">
        <v>6.3495847859199994</v>
      </c>
      <c r="I21" s="143">
        <v>25.45222176</v>
      </c>
      <c r="J21" s="149">
        <v>18</v>
      </c>
      <c r="K21" s="150" t="s">
        <v>27</v>
      </c>
    </row>
    <row r="22" spans="1:11" x14ac:dyDescent="0.2">
      <c r="A22" s="214" t="s">
        <v>11</v>
      </c>
      <c r="B22" s="127" t="s">
        <v>29</v>
      </c>
      <c r="C22" s="128">
        <v>120.45</v>
      </c>
      <c r="D22" s="128">
        <v>0.33560000000000001</v>
      </c>
      <c r="E22" s="129">
        <v>0.34660000000000002</v>
      </c>
      <c r="F22" s="130">
        <v>12.85451646118166</v>
      </c>
      <c r="G22" s="130">
        <v>32.171675138888894</v>
      </c>
      <c r="H22" s="130">
        <v>14.820534902998237</v>
      </c>
      <c r="I22" s="130">
        <v>60.149420307539692</v>
      </c>
      <c r="J22" s="131">
        <v>15</v>
      </c>
      <c r="K22" s="151">
        <v>17</v>
      </c>
    </row>
    <row r="23" spans="1:11" x14ac:dyDescent="0.2">
      <c r="A23" s="215"/>
      <c r="B23" s="133" t="s">
        <v>30</v>
      </c>
      <c r="C23" s="134">
        <v>116.74</v>
      </c>
      <c r="D23" s="134">
        <v>0.81850000000000001</v>
      </c>
      <c r="E23" s="135">
        <v>0.41470000000000001</v>
      </c>
      <c r="F23" s="137">
        <v>13.076213414400353</v>
      </c>
      <c r="G23" s="137">
        <v>36.440290069444444</v>
      </c>
      <c r="H23" s="137">
        <v>15.269972335097002</v>
      </c>
      <c r="I23" s="137">
        <v>65.964017085317465</v>
      </c>
      <c r="J23" s="138">
        <v>13</v>
      </c>
      <c r="K23" s="152">
        <v>14</v>
      </c>
    </row>
    <row r="24" spans="1:11" ht="13.5" thickBot="1" x14ac:dyDescent="0.25">
      <c r="A24" s="216"/>
      <c r="B24" s="140" t="s">
        <v>31</v>
      </c>
      <c r="C24" s="141">
        <v>119.07</v>
      </c>
      <c r="D24" s="141">
        <v>0.50170000000000003</v>
      </c>
      <c r="E24" s="142">
        <v>0.40799999999999997</v>
      </c>
      <c r="F24" s="143">
        <v>12.901258838633158</v>
      </c>
      <c r="G24" s="143">
        <v>33.071665902777774</v>
      </c>
      <c r="H24" s="143">
        <v>14.908690490299822</v>
      </c>
      <c r="I24" s="143">
        <v>61.289933218253971</v>
      </c>
      <c r="J24" s="144">
        <v>16</v>
      </c>
      <c r="K24" s="153">
        <v>16</v>
      </c>
    </row>
    <row r="25" spans="1:11" x14ac:dyDescent="0.2">
      <c r="A25" s="214" t="s">
        <v>12</v>
      </c>
      <c r="B25" s="127" t="s">
        <v>29</v>
      </c>
      <c r="C25" s="128">
        <v>118.58</v>
      </c>
      <c r="D25" s="128">
        <v>6.7400000000000002E-2</v>
      </c>
      <c r="E25" s="129">
        <v>5.8599999999999999E-2</v>
      </c>
      <c r="F25" s="130">
        <v>6.3289714470399998</v>
      </c>
      <c r="G25" s="130">
        <v>38.591403616000001</v>
      </c>
      <c r="H25" s="147" t="s">
        <v>27</v>
      </c>
      <c r="I25" s="147" t="s">
        <v>27</v>
      </c>
      <c r="J25" s="147">
        <v>18</v>
      </c>
      <c r="K25" s="148" t="s">
        <v>27</v>
      </c>
    </row>
    <row r="26" spans="1:11" x14ac:dyDescent="0.2">
      <c r="A26" s="215"/>
      <c r="B26" s="133" t="s">
        <v>30</v>
      </c>
      <c r="C26" s="134">
        <v>115.5</v>
      </c>
      <c r="D26" s="134">
        <v>0.13139999999999999</v>
      </c>
      <c r="E26" s="135">
        <v>7.9000000000000001E-2</v>
      </c>
      <c r="F26" s="137">
        <v>6.38537727872</v>
      </c>
      <c r="G26" s="137">
        <v>39.256097887999999</v>
      </c>
      <c r="H26" s="138" t="s">
        <v>27</v>
      </c>
      <c r="I26" s="138" t="s">
        <v>27</v>
      </c>
      <c r="J26" s="138">
        <v>15</v>
      </c>
      <c r="K26" s="139" t="s">
        <v>27</v>
      </c>
    </row>
    <row r="27" spans="1:11" ht="13.5" thickBot="1" x14ac:dyDescent="0.25">
      <c r="A27" s="216"/>
      <c r="B27" s="140" t="s">
        <v>31</v>
      </c>
      <c r="C27" s="141">
        <v>116.38</v>
      </c>
      <c r="D27" s="141">
        <v>7.9000000000000001E-2</v>
      </c>
      <c r="E27" s="142">
        <v>6.2600000000000003E-2</v>
      </c>
      <c r="F27" s="143">
        <v>6.3482656479999999</v>
      </c>
      <c r="G27" s="143">
        <v>38.818769200000006</v>
      </c>
      <c r="H27" s="149" t="s">
        <v>27</v>
      </c>
      <c r="I27" s="149" t="s">
        <v>27</v>
      </c>
      <c r="J27" s="149">
        <v>17</v>
      </c>
      <c r="K27" s="150" t="s">
        <v>27</v>
      </c>
    </row>
    <row r="28" spans="1:11" x14ac:dyDescent="0.2">
      <c r="A28" s="214" t="s">
        <v>13</v>
      </c>
      <c r="B28" s="127" t="s">
        <v>29</v>
      </c>
      <c r="C28" s="128">
        <v>115.91</v>
      </c>
      <c r="D28" s="128">
        <v>2.2044000000000001</v>
      </c>
      <c r="E28" s="129">
        <v>2.0196000000000001</v>
      </c>
      <c r="F28" s="130">
        <v>18.286121294200001</v>
      </c>
      <c r="G28" s="130">
        <v>70.91093988195</v>
      </c>
      <c r="H28" s="130">
        <v>32.743801452500001</v>
      </c>
      <c r="I28" s="130">
        <v>281.11317896600002</v>
      </c>
      <c r="J28" s="147">
        <v>8</v>
      </c>
      <c r="K28" s="148">
        <v>8</v>
      </c>
    </row>
    <row r="29" spans="1:11" x14ac:dyDescent="0.2">
      <c r="A29" s="215"/>
      <c r="B29" s="133" t="s">
        <v>30</v>
      </c>
      <c r="C29" s="134">
        <v>110.96</v>
      </c>
      <c r="D29" s="134">
        <v>5.6980000000000004</v>
      </c>
      <c r="E29" s="135">
        <v>4.2679999999999998</v>
      </c>
      <c r="F29" s="137">
        <v>21.959773786600003</v>
      </c>
      <c r="G29" s="137">
        <v>160.79749728855001</v>
      </c>
      <c r="H29" s="137">
        <v>40.203471259375</v>
      </c>
      <c r="I29" s="137">
        <v>398.44871667475002</v>
      </c>
      <c r="J29" s="138">
        <v>6</v>
      </c>
      <c r="K29" s="139">
        <v>6</v>
      </c>
    </row>
    <row r="30" spans="1:11" ht="13.5" thickBot="1" x14ac:dyDescent="0.25">
      <c r="A30" s="216"/>
      <c r="B30" s="140" t="s">
        <v>31</v>
      </c>
      <c r="C30" s="141">
        <v>116.19</v>
      </c>
      <c r="D30" s="141">
        <v>3.9248000000000003</v>
      </c>
      <c r="E30" s="142">
        <v>2.7719999999999998</v>
      </c>
      <c r="F30" s="143">
        <v>19.632703233000001</v>
      </c>
      <c r="G30" s="143">
        <v>104.17372645260001</v>
      </c>
      <c r="H30" s="143">
        <v>35.203449045500001</v>
      </c>
      <c r="I30" s="143">
        <v>319.51735298899996</v>
      </c>
      <c r="J30" s="149">
        <v>8</v>
      </c>
      <c r="K30" s="150">
        <v>7</v>
      </c>
    </row>
    <row r="31" spans="1:11" ht="12.75" customHeight="1" x14ac:dyDescent="0.2">
      <c r="A31" s="214" t="s">
        <v>14</v>
      </c>
      <c r="B31" s="127" t="s">
        <v>29</v>
      </c>
      <c r="C31" s="128">
        <v>113.03</v>
      </c>
      <c r="D31" s="128">
        <v>1.9699</v>
      </c>
      <c r="E31" s="129">
        <v>1.5451999999999999</v>
      </c>
      <c r="F31" s="130">
        <v>20.413137757480001</v>
      </c>
      <c r="G31" s="130">
        <v>93.590586635999998</v>
      </c>
      <c r="H31" s="130">
        <v>13.210602216790001</v>
      </c>
      <c r="I31" s="130">
        <v>42.534750587600001</v>
      </c>
      <c r="J31" s="147">
        <v>8</v>
      </c>
      <c r="K31" s="148" t="s">
        <v>27</v>
      </c>
    </row>
    <row r="32" spans="1:11" x14ac:dyDescent="0.2">
      <c r="A32" s="215"/>
      <c r="B32" s="133" t="s">
        <v>30</v>
      </c>
      <c r="C32" s="134">
        <v>109.04</v>
      </c>
      <c r="D32" s="134">
        <v>5.1993999999999998</v>
      </c>
      <c r="E32" s="135">
        <v>2.7524999999999999</v>
      </c>
      <c r="F32" s="137">
        <v>24.148304275519997</v>
      </c>
      <c r="G32" s="137">
        <v>176.14057524000006</v>
      </c>
      <c r="H32" s="137">
        <v>17.754648825779999</v>
      </c>
      <c r="I32" s="137">
        <v>131.87627411060001</v>
      </c>
      <c r="J32" s="138">
        <v>5</v>
      </c>
      <c r="K32" s="139" t="s">
        <v>27</v>
      </c>
    </row>
    <row r="33" spans="1:11" ht="13.5" thickBot="1" x14ac:dyDescent="0.25">
      <c r="A33" s="216"/>
      <c r="B33" s="140" t="s">
        <v>31</v>
      </c>
      <c r="C33" s="141">
        <v>114.54</v>
      </c>
      <c r="D33" s="141">
        <v>3.4098000000000002</v>
      </c>
      <c r="E33" s="142">
        <v>1.7228000000000001</v>
      </c>
      <c r="F33" s="143">
        <v>21.78678619898</v>
      </c>
      <c r="G33" s="143">
        <v>123.43772320599999</v>
      </c>
      <c r="H33" s="143">
        <v>14.29434392372</v>
      </c>
      <c r="I33" s="143">
        <v>62.366432847200002</v>
      </c>
      <c r="J33" s="154">
        <v>9</v>
      </c>
      <c r="K33" s="155" t="s">
        <v>27</v>
      </c>
    </row>
    <row r="34" spans="1:11" x14ac:dyDescent="0.2">
      <c r="A34" s="214" t="s">
        <v>15</v>
      </c>
      <c r="B34" s="127" t="s">
        <v>29</v>
      </c>
      <c r="C34" s="128">
        <v>115.28</v>
      </c>
      <c r="D34" s="128">
        <v>0.18920000000000001</v>
      </c>
      <c r="E34" s="129">
        <v>0.19639999999999999</v>
      </c>
      <c r="F34" s="130">
        <v>14.029283416477702</v>
      </c>
      <c r="G34" s="130">
        <v>94.842378539682528</v>
      </c>
      <c r="H34" s="130">
        <v>13.025833660871756</v>
      </c>
      <c r="I34" s="130">
        <v>75.897473015873004</v>
      </c>
      <c r="J34" s="147">
        <v>16</v>
      </c>
      <c r="K34" s="148" t="s">
        <v>28</v>
      </c>
    </row>
    <row r="35" spans="1:11" x14ac:dyDescent="0.2">
      <c r="A35" s="215"/>
      <c r="B35" s="133" t="s">
        <v>30</v>
      </c>
      <c r="C35" s="134">
        <v>111.64</v>
      </c>
      <c r="D35" s="134">
        <v>0.41199999999999998</v>
      </c>
      <c r="E35" s="135">
        <v>0.28179999999999999</v>
      </c>
      <c r="F35" s="137">
        <v>14.119136755857898</v>
      </c>
      <c r="G35" s="137">
        <v>95.892934069841274</v>
      </c>
      <c r="H35" s="137">
        <v>13.065784657596373</v>
      </c>
      <c r="I35" s="137">
        <v>76.35750628571428</v>
      </c>
      <c r="J35" s="138">
        <v>13</v>
      </c>
      <c r="K35" s="139" t="s">
        <v>28</v>
      </c>
    </row>
    <row r="36" spans="1:11" ht="13.5" thickBot="1" x14ac:dyDescent="0.25">
      <c r="A36" s="216"/>
      <c r="B36" s="140" t="s">
        <v>31</v>
      </c>
      <c r="C36" s="141">
        <v>115.89</v>
      </c>
      <c r="D36" s="141">
        <v>0.31840000000000002</v>
      </c>
      <c r="E36" s="142">
        <v>0.23100000000000001</v>
      </c>
      <c r="F36" s="143">
        <v>14.066337112622827</v>
      </c>
      <c r="G36" s="143">
        <v>95.275606349206342</v>
      </c>
      <c r="H36" s="143">
        <v>13.047759242227261</v>
      </c>
      <c r="I36" s="143">
        <v>76.149944736507933</v>
      </c>
      <c r="J36" s="149">
        <v>16</v>
      </c>
      <c r="K36" s="150" t="s">
        <v>28</v>
      </c>
    </row>
    <row r="37" spans="1:11" x14ac:dyDescent="0.2">
      <c r="A37" s="214" t="s">
        <v>16</v>
      </c>
      <c r="B37" s="127" t="s">
        <v>29</v>
      </c>
      <c r="C37" s="128">
        <v>115.78</v>
      </c>
      <c r="D37" s="128">
        <v>0.14940000000000001</v>
      </c>
      <c r="E37" s="129">
        <v>0.20880000000000001</v>
      </c>
      <c r="F37" s="130">
        <v>12.2090520256</v>
      </c>
      <c r="G37" s="130">
        <v>84.105408455999992</v>
      </c>
      <c r="H37" s="130">
        <v>5.8464992972800003</v>
      </c>
      <c r="I37" s="130">
        <v>25.868686431999997</v>
      </c>
      <c r="J37" s="156">
        <v>13</v>
      </c>
      <c r="K37" s="157">
        <v>16</v>
      </c>
    </row>
    <row r="38" spans="1:11" x14ac:dyDescent="0.2">
      <c r="A38" s="215"/>
      <c r="B38" s="133" t="s">
        <v>30</v>
      </c>
      <c r="C38" s="134">
        <v>112.47</v>
      </c>
      <c r="D38" s="134">
        <v>0.35339999999999999</v>
      </c>
      <c r="E38" s="135">
        <v>0.20910000000000001</v>
      </c>
      <c r="F38" s="137">
        <v>12.213900582399999</v>
      </c>
      <c r="G38" s="137">
        <v>84.161868623999993</v>
      </c>
      <c r="H38" s="137">
        <v>6.1218678016000005</v>
      </c>
      <c r="I38" s="137">
        <v>28.911262539999999</v>
      </c>
      <c r="J38" s="138">
        <v>12</v>
      </c>
      <c r="K38" s="152">
        <v>16</v>
      </c>
    </row>
    <row r="39" spans="1:11" ht="13.5" thickBot="1" x14ac:dyDescent="0.25">
      <c r="A39" s="216"/>
      <c r="B39" s="140" t="s">
        <v>31</v>
      </c>
      <c r="C39" s="141">
        <v>116.32</v>
      </c>
      <c r="D39" s="141">
        <v>0.26619999999999999</v>
      </c>
      <c r="E39" s="142">
        <v>0.21540000000000001</v>
      </c>
      <c r="F39" s="143">
        <v>12.213367487999999</v>
      </c>
      <c r="G39" s="143">
        <v>84.155660879999985</v>
      </c>
      <c r="H39" s="143">
        <v>5.97325620224</v>
      </c>
      <c r="I39" s="143">
        <v>27.269237055999998</v>
      </c>
      <c r="J39" s="149">
        <v>14</v>
      </c>
      <c r="K39" s="158">
        <v>17</v>
      </c>
    </row>
    <row r="40" spans="1:11" x14ac:dyDescent="0.2">
      <c r="A40" s="214" t="s">
        <v>17</v>
      </c>
      <c r="B40" s="127" t="s">
        <v>29</v>
      </c>
      <c r="C40" s="128">
        <v>118.66</v>
      </c>
      <c r="D40" s="128">
        <v>2.8248000000000002</v>
      </c>
      <c r="E40" s="129">
        <v>1.1352</v>
      </c>
      <c r="F40" s="130">
        <v>18.961854785534374</v>
      </c>
      <c r="G40" s="130">
        <v>94.56553532437502</v>
      </c>
      <c r="H40" s="130">
        <v>24.781335124109376</v>
      </c>
      <c r="I40" s="130">
        <v>223.96669590500005</v>
      </c>
      <c r="J40" s="147">
        <v>16</v>
      </c>
      <c r="K40" s="148">
        <v>16</v>
      </c>
    </row>
    <row r="41" spans="1:11" x14ac:dyDescent="0.2">
      <c r="A41" s="215"/>
      <c r="B41" s="133" t="s">
        <v>30</v>
      </c>
      <c r="C41" s="134">
        <v>113.85</v>
      </c>
      <c r="D41" s="134">
        <v>4.2636000000000003</v>
      </c>
      <c r="E41" s="135">
        <v>1.9139999999999999</v>
      </c>
      <c r="F41" s="137">
        <v>21.38305709871328</v>
      </c>
      <c r="G41" s="137">
        <v>144.09648855812497</v>
      </c>
      <c r="H41" s="137">
        <v>24.290481436520313</v>
      </c>
      <c r="I41" s="137">
        <v>211.1773794975</v>
      </c>
      <c r="J41" s="138">
        <v>12</v>
      </c>
      <c r="K41" s="139">
        <v>13</v>
      </c>
    </row>
    <row r="42" spans="1:11" ht="13.5" thickBot="1" x14ac:dyDescent="0.25">
      <c r="A42" s="216"/>
      <c r="B42" s="140" t="s">
        <v>31</v>
      </c>
      <c r="C42" s="141">
        <v>117.29</v>
      </c>
      <c r="D42" s="141">
        <v>3.6828000000000003</v>
      </c>
      <c r="E42" s="142">
        <v>1.452</v>
      </c>
      <c r="F42" s="143">
        <v>20.202768077067173</v>
      </c>
      <c r="G42" s="143">
        <v>120.77768799011248</v>
      </c>
      <c r="H42" s="143">
        <v>25.418159937970312</v>
      </c>
      <c r="I42" s="143">
        <v>239.120759185</v>
      </c>
      <c r="J42" s="149">
        <v>15</v>
      </c>
      <c r="K42" s="150">
        <v>15</v>
      </c>
    </row>
    <row r="43" spans="1:11" x14ac:dyDescent="0.2">
      <c r="A43" s="214" t="s">
        <v>18</v>
      </c>
      <c r="B43" s="127" t="s">
        <v>29</v>
      </c>
      <c r="C43" s="128">
        <v>119.35</v>
      </c>
      <c r="D43" s="159">
        <v>7.5840000000000005E-2</v>
      </c>
      <c r="E43" s="159">
        <v>9.3600000000000003E-2</v>
      </c>
      <c r="F43" s="130">
        <v>12.2134911096</v>
      </c>
      <c r="G43" s="130">
        <v>30.425384424800001</v>
      </c>
      <c r="H43" s="130">
        <v>6.0123592447999998</v>
      </c>
      <c r="I43" s="130">
        <v>30.387937999999998</v>
      </c>
      <c r="J43" s="131" t="s">
        <v>33</v>
      </c>
      <c r="K43" s="148">
        <v>18</v>
      </c>
    </row>
    <row r="44" spans="1:11" x14ac:dyDescent="0.2">
      <c r="A44" s="215"/>
      <c r="B44" s="133" t="s">
        <v>30</v>
      </c>
      <c r="C44" s="134">
        <v>114.81</v>
      </c>
      <c r="D44" s="160">
        <v>0.17822399999999999</v>
      </c>
      <c r="E44" s="160">
        <v>0.1656</v>
      </c>
      <c r="F44" s="137">
        <v>12.244598814</v>
      </c>
      <c r="G44" s="137">
        <v>30.829784581999998</v>
      </c>
      <c r="H44" s="137">
        <v>6.0415346176</v>
      </c>
      <c r="I44" s="137">
        <v>30.713555999999997</v>
      </c>
      <c r="J44" s="138" t="s">
        <v>33</v>
      </c>
      <c r="K44" s="139">
        <v>17</v>
      </c>
    </row>
    <row r="45" spans="1:11" ht="13.5" thickBot="1" x14ac:dyDescent="0.25">
      <c r="A45" s="216"/>
      <c r="B45" s="140" t="s">
        <v>31</v>
      </c>
      <c r="C45" s="141">
        <v>118.25</v>
      </c>
      <c r="D45" s="161">
        <v>0.12944</v>
      </c>
      <c r="E45" s="161">
        <v>0.128</v>
      </c>
      <c r="F45" s="143">
        <v>12.2250625884</v>
      </c>
      <c r="G45" s="143">
        <v>30.575813649200001</v>
      </c>
      <c r="H45" s="143">
        <v>6.0318819020800003</v>
      </c>
      <c r="I45" s="143">
        <v>30.605824799999997</v>
      </c>
      <c r="J45" s="149" t="s">
        <v>33</v>
      </c>
      <c r="K45" s="150">
        <v>17</v>
      </c>
    </row>
  </sheetData>
  <mergeCells count="22">
    <mergeCell ref="A43:A45"/>
    <mergeCell ref="A40:A42"/>
    <mergeCell ref="A34:A36"/>
    <mergeCell ref="A19:A21"/>
    <mergeCell ref="A16:A18"/>
    <mergeCell ref="A37:A39"/>
    <mergeCell ref="A25:A27"/>
    <mergeCell ref="A22:A24"/>
    <mergeCell ref="A31:A33"/>
    <mergeCell ref="A28:A30"/>
    <mergeCell ref="A13:A15"/>
    <mergeCell ref="H1:I1"/>
    <mergeCell ref="A7:A9"/>
    <mergeCell ref="A10:A12"/>
    <mergeCell ref="A5:A6"/>
    <mergeCell ref="B5:B6"/>
    <mergeCell ref="A3:K3"/>
    <mergeCell ref="C5:C6"/>
    <mergeCell ref="E5:E6"/>
    <mergeCell ref="D5:D6"/>
    <mergeCell ref="F5:I5"/>
    <mergeCell ref="J5:K5"/>
  </mergeCells>
  <phoneticPr fontId="0" type="noConversion"/>
  <pageMargins left="0.78740157480314965" right="0.39370078740157483" top="0.39370078740157483" bottom="0.39370078740157483" header="0.51181102362204722" footer="0.51181102362204722"/>
  <pageSetup paperSize="9" scale="70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zoomScaleNormal="100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24" sqref="C24"/>
    </sheetView>
  </sheetViews>
  <sheetFormatPr defaultRowHeight="12.75" x14ac:dyDescent="0.2"/>
  <cols>
    <col min="1" max="1" width="27.1640625" style="165" customWidth="1"/>
    <col min="2" max="2" width="10.83203125" style="165" customWidth="1"/>
    <col min="3" max="3" width="17.6640625" style="165" customWidth="1"/>
    <col min="4" max="4" width="11.6640625" style="165" customWidth="1"/>
    <col min="5" max="9" width="13.33203125" style="165" customWidth="1"/>
    <col min="10" max="10" width="9.33203125" style="165"/>
    <col min="11" max="11" width="11.33203125" style="165" customWidth="1"/>
    <col min="12" max="12" width="11.83203125" style="165" bestFit="1" customWidth="1"/>
    <col min="13" max="16384" width="9.33203125" style="165"/>
  </cols>
  <sheetData>
    <row r="1" spans="1:20" ht="31.5" customHeight="1" thickBot="1" x14ac:dyDescent="0.25">
      <c r="A1" s="230" t="s">
        <v>206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16"/>
    </row>
    <row r="2" spans="1:20" x14ac:dyDescent="0.2">
      <c r="A2" s="231" t="s">
        <v>0</v>
      </c>
      <c r="B2" s="233" t="s">
        <v>1</v>
      </c>
      <c r="C2" s="233" t="s">
        <v>89</v>
      </c>
      <c r="D2" s="233" t="s">
        <v>2</v>
      </c>
      <c r="E2" s="233" t="s">
        <v>3</v>
      </c>
      <c r="F2" s="235" t="s">
        <v>19</v>
      </c>
      <c r="G2" s="236"/>
      <c r="H2" s="236"/>
      <c r="I2" s="237"/>
      <c r="J2" s="238" t="s">
        <v>90</v>
      </c>
      <c r="K2" s="239"/>
      <c r="L2" s="16"/>
    </row>
    <row r="3" spans="1:20" ht="32.25" customHeight="1" thickBot="1" x14ac:dyDescent="0.25">
      <c r="A3" s="232"/>
      <c r="B3" s="234"/>
      <c r="C3" s="234"/>
      <c r="D3" s="234"/>
      <c r="E3" s="234"/>
      <c r="F3" s="167" t="s">
        <v>202</v>
      </c>
      <c r="G3" s="167" t="s">
        <v>203</v>
      </c>
      <c r="H3" s="167" t="s">
        <v>204</v>
      </c>
      <c r="I3" s="167" t="s">
        <v>205</v>
      </c>
      <c r="J3" s="168" t="s">
        <v>25</v>
      </c>
      <c r="K3" s="169" t="s">
        <v>26</v>
      </c>
      <c r="L3" s="16"/>
    </row>
    <row r="4" spans="1:20" x14ac:dyDescent="0.2">
      <c r="A4" s="227" t="s">
        <v>91</v>
      </c>
      <c r="B4" s="9" t="s">
        <v>42</v>
      </c>
      <c r="C4" s="10" t="s">
        <v>92</v>
      </c>
      <c r="D4" s="11">
        <v>1.742</v>
      </c>
      <c r="E4" s="12">
        <v>1.5049999999999999</v>
      </c>
      <c r="F4" s="13">
        <v>19.736902400000002</v>
      </c>
      <c r="G4" s="14">
        <v>125.42889400000001</v>
      </c>
      <c r="H4" s="12">
        <v>20.487828</v>
      </c>
      <c r="I4" s="12">
        <v>141.15139875</v>
      </c>
      <c r="J4" s="9">
        <v>7</v>
      </c>
      <c r="K4" s="15">
        <v>8</v>
      </c>
      <c r="L4" s="16"/>
      <c r="M4" s="16"/>
      <c r="N4" s="16"/>
      <c r="O4" s="16"/>
      <c r="P4" s="16"/>
      <c r="Q4" s="16"/>
      <c r="R4" s="16"/>
      <c r="S4" s="16"/>
      <c r="T4" s="16"/>
    </row>
    <row r="5" spans="1:20" x14ac:dyDescent="0.2">
      <c r="A5" s="228"/>
      <c r="B5" s="17" t="s">
        <v>30</v>
      </c>
      <c r="C5" s="18" t="s">
        <v>93</v>
      </c>
      <c r="D5" s="19">
        <v>4.25</v>
      </c>
      <c r="E5" s="20">
        <v>2.4159999999999999</v>
      </c>
      <c r="F5" s="20">
        <v>21.897055999999999</v>
      </c>
      <c r="G5" s="19">
        <v>170.65711000000002</v>
      </c>
      <c r="H5" s="20">
        <v>26.210051200000002</v>
      </c>
      <c r="I5" s="20">
        <v>260.96044699999999</v>
      </c>
      <c r="J5" s="17">
        <v>8</v>
      </c>
      <c r="K5" s="21">
        <v>8</v>
      </c>
      <c r="L5" s="16"/>
      <c r="M5" s="22"/>
      <c r="N5" s="22"/>
      <c r="O5" s="22"/>
      <c r="P5" s="22"/>
      <c r="Q5" s="22"/>
      <c r="R5" s="22"/>
      <c r="S5" s="22"/>
      <c r="T5" s="22"/>
    </row>
    <row r="6" spans="1:20" ht="13.5" thickBot="1" x14ac:dyDescent="0.25">
      <c r="A6" s="229"/>
      <c r="B6" s="23" t="s">
        <v>31</v>
      </c>
      <c r="C6" s="24" t="s">
        <v>94</v>
      </c>
      <c r="D6" s="25">
        <v>3.181</v>
      </c>
      <c r="E6" s="26">
        <v>1.637</v>
      </c>
      <c r="F6" s="27">
        <v>20.355523999999999</v>
      </c>
      <c r="G6" s="28">
        <v>138.38128375000002</v>
      </c>
      <c r="H6" s="26">
        <v>23.166899999999998</v>
      </c>
      <c r="I6" s="26">
        <v>197.24446875000004</v>
      </c>
      <c r="J6" s="23">
        <v>7</v>
      </c>
      <c r="K6" s="29">
        <v>8</v>
      </c>
      <c r="L6" s="16"/>
      <c r="M6" s="22"/>
      <c r="N6" s="22"/>
      <c r="O6" s="22"/>
      <c r="P6" s="22"/>
      <c r="Q6" s="22"/>
      <c r="R6" s="22"/>
      <c r="S6" s="22"/>
      <c r="T6" s="22"/>
    </row>
    <row r="7" spans="1:20" x14ac:dyDescent="0.2">
      <c r="A7" s="227" t="s">
        <v>95</v>
      </c>
      <c r="B7" s="9" t="s">
        <v>42</v>
      </c>
      <c r="C7" s="10" t="s">
        <v>96</v>
      </c>
      <c r="D7" s="11">
        <v>0.30199999999999999</v>
      </c>
      <c r="E7" s="12">
        <v>0.437</v>
      </c>
      <c r="F7" s="12">
        <v>11.812814613252709</v>
      </c>
      <c r="G7" s="12">
        <v>55.102883333333338</v>
      </c>
      <c r="H7" s="12"/>
      <c r="I7" s="12"/>
      <c r="J7" s="9"/>
      <c r="K7" s="15">
        <v>7</v>
      </c>
      <c r="L7" s="16"/>
      <c r="M7" s="16"/>
      <c r="N7" s="16"/>
      <c r="O7" s="16"/>
      <c r="P7" s="16"/>
      <c r="Q7" s="16"/>
      <c r="R7" s="16"/>
      <c r="S7" s="16"/>
      <c r="T7" s="16"/>
    </row>
    <row r="8" spans="1:20" x14ac:dyDescent="0.2">
      <c r="A8" s="228"/>
      <c r="B8" s="17" t="s">
        <v>30</v>
      </c>
      <c r="C8" s="18" t="s">
        <v>97</v>
      </c>
      <c r="D8" s="30">
        <v>0.56200000000000006</v>
      </c>
      <c r="E8" s="31">
        <v>0.39600000000000002</v>
      </c>
      <c r="F8" s="31">
        <v>12.02398689846309</v>
      </c>
      <c r="G8" s="31">
        <v>58.277666666666669</v>
      </c>
      <c r="H8" s="31"/>
      <c r="I8" s="31"/>
      <c r="J8" s="17"/>
      <c r="K8" s="21">
        <v>7</v>
      </c>
      <c r="L8" s="16"/>
    </row>
    <row r="9" spans="1:20" ht="13.5" thickBot="1" x14ac:dyDescent="0.25">
      <c r="A9" s="229"/>
      <c r="B9" s="23" t="s">
        <v>31</v>
      </c>
      <c r="C9" s="24" t="s">
        <v>98</v>
      </c>
      <c r="D9" s="28">
        <v>0.52400000000000002</v>
      </c>
      <c r="E9" s="27">
        <v>0.443</v>
      </c>
      <c r="F9" s="27">
        <v>12.021952632905014</v>
      </c>
      <c r="G9" s="27">
        <v>58.247083333333343</v>
      </c>
      <c r="H9" s="27"/>
      <c r="I9" s="27"/>
      <c r="J9" s="23"/>
      <c r="K9" s="29">
        <v>7</v>
      </c>
      <c r="L9" s="16"/>
    </row>
    <row r="10" spans="1:20" x14ac:dyDescent="0.2">
      <c r="A10" s="227" t="s">
        <v>99</v>
      </c>
      <c r="B10" s="9" t="s">
        <v>42</v>
      </c>
      <c r="C10" s="10" t="s">
        <v>100</v>
      </c>
      <c r="D10" s="11">
        <v>0.14299999999999999</v>
      </c>
      <c r="E10" s="12">
        <v>0.28599999999999998</v>
      </c>
      <c r="F10" s="12">
        <v>5.5566739732930213</v>
      </c>
      <c r="G10" s="12">
        <v>38.176223544973546</v>
      </c>
      <c r="H10" s="12"/>
      <c r="I10" s="12"/>
      <c r="J10" s="10">
        <v>13</v>
      </c>
      <c r="K10" s="32"/>
      <c r="L10" s="16"/>
    </row>
    <row r="11" spans="1:20" x14ac:dyDescent="0.2">
      <c r="A11" s="228"/>
      <c r="B11" s="17" t="s">
        <v>30</v>
      </c>
      <c r="C11" s="18" t="s">
        <v>101</v>
      </c>
      <c r="D11" s="30">
        <v>0.317</v>
      </c>
      <c r="E11" s="31">
        <v>0.308</v>
      </c>
      <c r="F11" s="31">
        <v>5.6082833459309649</v>
      </c>
      <c r="G11" s="31">
        <v>38.792017195767201</v>
      </c>
      <c r="H11" s="31"/>
      <c r="I11" s="31"/>
      <c r="J11" s="18">
        <v>13</v>
      </c>
      <c r="K11" s="33"/>
      <c r="L11" s="16"/>
    </row>
    <row r="12" spans="1:20" ht="13.5" thickBot="1" x14ac:dyDescent="0.25">
      <c r="A12" s="229"/>
      <c r="B12" s="23" t="s">
        <v>31</v>
      </c>
      <c r="C12" s="24" t="s">
        <v>102</v>
      </c>
      <c r="D12" s="25">
        <v>0.251</v>
      </c>
      <c r="E12" s="27">
        <v>0.28399999999999997</v>
      </c>
      <c r="F12" s="27">
        <v>5.5796284706475179</v>
      </c>
      <c r="G12" s="27">
        <v>38.450112433862429</v>
      </c>
      <c r="H12" s="27"/>
      <c r="I12" s="27"/>
      <c r="J12" s="24">
        <v>13</v>
      </c>
      <c r="K12" s="34"/>
      <c r="L12" s="16"/>
    </row>
    <row r="13" spans="1:20" x14ac:dyDescent="0.2">
      <c r="A13" s="227" t="s">
        <v>103</v>
      </c>
      <c r="B13" s="9" t="s">
        <v>42</v>
      </c>
      <c r="C13" s="10" t="s">
        <v>104</v>
      </c>
      <c r="D13" s="11">
        <v>0.11</v>
      </c>
      <c r="E13" s="12">
        <v>0.126</v>
      </c>
      <c r="F13" s="12"/>
      <c r="G13" s="12"/>
      <c r="H13" s="12">
        <v>14.042291761148904</v>
      </c>
      <c r="I13" s="12">
        <v>76.343806349206346</v>
      </c>
      <c r="J13" s="10"/>
      <c r="K13" s="35">
        <v>6</v>
      </c>
      <c r="L13" s="16"/>
    </row>
    <row r="14" spans="1:20" x14ac:dyDescent="0.2">
      <c r="A14" s="228"/>
      <c r="B14" s="17" t="s">
        <v>30</v>
      </c>
      <c r="C14" s="18" t="s">
        <v>105</v>
      </c>
      <c r="D14" s="19">
        <v>0.20799999999999999</v>
      </c>
      <c r="E14" s="31">
        <v>0.11799999999999999</v>
      </c>
      <c r="F14" s="31"/>
      <c r="G14" s="31"/>
      <c r="H14" s="31">
        <v>14.086452003023432</v>
      </c>
      <c r="I14" s="31">
        <v>77.1204746031746</v>
      </c>
      <c r="J14" s="18"/>
      <c r="K14" s="36">
        <v>6</v>
      </c>
      <c r="L14" s="16"/>
    </row>
    <row r="15" spans="1:20" ht="13.5" thickBot="1" x14ac:dyDescent="0.25">
      <c r="A15" s="229"/>
      <c r="B15" s="23" t="s">
        <v>31</v>
      </c>
      <c r="C15" s="24" t="s">
        <v>106</v>
      </c>
      <c r="D15" s="25">
        <v>0.187</v>
      </c>
      <c r="E15" s="26">
        <v>0.127</v>
      </c>
      <c r="F15" s="26"/>
      <c r="G15" s="26"/>
      <c r="H15" s="26">
        <v>14.077245653817082</v>
      </c>
      <c r="I15" s="26">
        <v>76.95855793650793</v>
      </c>
      <c r="J15" s="24"/>
      <c r="K15" s="37">
        <v>6</v>
      </c>
      <c r="L15" s="16"/>
    </row>
    <row r="16" spans="1:20" x14ac:dyDescent="0.2">
      <c r="A16" s="227" t="s">
        <v>107</v>
      </c>
      <c r="B16" s="9" t="s">
        <v>42</v>
      </c>
      <c r="C16" s="10" t="s">
        <v>108</v>
      </c>
      <c r="D16" s="11">
        <v>2.1379999999999999</v>
      </c>
      <c r="E16" s="12">
        <v>1.653</v>
      </c>
      <c r="F16" s="12">
        <v>24.842762399999998</v>
      </c>
      <c r="G16" s="38">
        <v>232.33283775000001</v>
      </c>
      <c r="H16" s="38">
        <v>19</v>
      </c>
      <c r="I16" s="38">
        <v>110.00000000000001</v>
      </c>
      <c r="J16" s="39">
        <v>1</v>
      </c>
      <c r="K16" s="40">
        <v>6</v>
      </c>
      <c r="L16" s="16"/>
    </row>
    <row r="17" spans="1:12" x14ac:dyDescent="0.2">
      <c r="A17" s="228"/>
      <c r="B17" s="17" t="s">
        <v>30</v>
      </c>
      <c r="C17" s="18" t="s">
        <v>109</v>
      </c>
      <c r="D17" s="30">
        <v>3.4569999999999999</v>
      </c>
      <c r="E17" s="31">
        <v>1.835</v>
      </c>
      <c r="F17" s="31">
        <v>31.254459199999999</v>
      </c>
      <c r="G17" s="41">
        <v>366.57773950000001</v>
      </c>
      <c r="H17" s="41">
        <v>19</v>
      </c>
      <c r="I17" s="41">
        <v>110.00000000000001</v>
      </c>
      <c r="J17" s="18">
        <v>1</v>
      </c>
      <c r="K17" s="36">
        <v>6</v>
      </c>
      <c r="L17" s="16"/>
    </row>
    <row r="18" spans="1:12" ht="13.5" thickBot="1" x14ac:dyDescent="0.25">
      <c r="A18" s="229"/>
      <c r="B18" s="23" t="s">
        <v>31</v>
      </c>
      <c r="C18" s="24" t="s">
        <v>110</v>
      </c>
      <c r="D18" s="25">
        <v>3.3069999999999999</v>
      </c>
      <c r="E18" s="26">
        <v>1.5940000000000001</v>
      </c>
      <c r="F18" s="26">
        <v>22.136334399999999</v>
      </c>
      <c r="G18" s="42">
        <v>175.6670015</v>
      </c>
      <c r="H18" s="42">
        <v>21.321629600000001</v>
      </c>
      <c r="I18" s="42">
        <v>158.60911974999999</v>
      </c>
      <c r="J18" s="43">
        <v>1</v>
      </c>
      <c r="K18" s="44">
        <v>6</v>
      </c>
      <c r="L18" s="16"/>
    </row>
    <row r="19" spans="1:12" x14ac:dyDescent="0.2">
      <c r="A19" s="227" t="s">
        <v>111</v>
      </c>
      <c r="B19" s="9" t="s">
        <v>42</v>
      </c>
      <c r="C19" s="10" t="s">
        <v>112</v>
      </c>
      <c r="D19" s="11">
        <v>1.7490000000000001</v>
      </c>
      <c r="E19" s="12">
        <v>1.597</v>
      </c>
      <c r="F19" s="12">
        <v>14.086932728647014</v>
      </c>
      <c r="G19" s="12">
        <v>77.128929365079372</v>
      </c>
      <c r="H19" s="12">
        <v>20.877780801209372</v>
      </c>
      <c r="I19" s="12">
        <v>196.56296984126985</v>
      </c>
      <c r="J19" s="10">
        <v>5</v>
      </c>
      <c r="K19" s="35">
        <v>7</v>
      </c>
      <c r="L19" s="16"/>
    </row>
    <row r="20" spans="1:12" x14ac:dyDescent="0.2">
      <c r="A20" s="228"/>
      <c r="B20" s="17" t="s">
        <v>30</v>
      </c>
      <c r="C20" s="18" t="s">
        <v>113</v>
      </c>
      <c r="D20" s="30">
        <v>1.98</v>
      </c>
      <c r="E20" s="31">
        <v>1.1419999999999999</v>
      </c>
      <c r="F20" s="31">
        <v>14.193173091458807</v>
      </c>
      <c r="G20" s="31">
        <v>78.997431746031751</v>
      </c>
      <c r="H20" s="31">
        <v>19.620855631141346</v>
      </c>
      <c r="I20" s="31">
        <v>174.45679841269839</v>
      </c>
      <c r="J20" s="18">
        <v>5</v>
      </c>
      <c r="K20" s="36">
        <v>7</v>
      </c>
      <c r="L20" s="16"/>
    </row>
    <row r="21" spans="1:12" ht="13.5" thickBot="1" x14ac:dyDescent="0.25">
      <c r="A21" s="229"/>
      <c r="B21" s="23" t="s">
        <v>31</v>
      </c>
      <c r="C21" s="24" t="s">
        <v>112</v>
      </c>
      <c r="D21" s="25">
        <v>2.2109999999999999</v>
      </c>
      <c r="E21" s="26">
        <v>1.756</v>
      </c>
      <c r="F21" s="26">
        <v>14.182864701436131</v>
      </c>
      <c r="G21" s="26">
        <v>78.816132936507927</v>
      </c>
      <c r="H21" s="26">
        <v>23.265372637944068</v>
      </c>
      <c r="I21" s="26">
        <v>238.55474126984132</v>
      </c>
      <c r="J21" s="24">
        <v>5</v>
      </c>
      <c r="K21" s="37">
        <v>7</v>
      </c>
      <c r="L21" s="16"/>
    </row>
    <row r="22" spans="1:12" x14ac:dyDescent="0.2">
      <c r="A22" s="227" t="s">
        <v>114</v>
      </c>
      <c r="B22" s="9" t="s">
        <v>42</v>
      </c>
      <c r="C22" s="45"/>
      <c r="D22" s="11">
        <v>0.10100000000000001</v>
      </c>
      <c r="E22" s="12">
        <v>0.17</v>
      </c>
      <c r="F22" s="12">
        <v>5.6376355199999999</v>
      </c>
      <c r="G22" s="12">
        <v>39.142242000000003</v>
      </c>
      <c r="H22" s="12"/>
      <c r="I22" s="12"/>
      <c r="J22" s="10">
        <v>20</v>
      </c>
      <c r="K22" s="35">
        <v>20</v>
      </c>
      <c r="L22" s="16"/>
    </row>
    <row r="23" spans="1:12" x14ac:dyDescent="0.2">
      <c r="A23" s="228"/>
      <c r="B23" s="17" t="s">
        <v>30</v>
      </c>
      <c r="C23" s="46"/>
      <c r="D23" s="30">
        <v>0.186</v>
      </c>
      <c r="E23" s="31">
        <v>0.154</v>
      </c>
      <c r="F23" s="31">
        <v>5.70525824</v>
      </c>
      <c r="G23" s="31">
        <v>39.949103999999998</v>
      </c>
      <c r="H23" s="31"/>
      <c r="I23" s="31"/>
      <c r="J23" s="18">
        <v>20</v>
      </c>
      <c r="K23" s="36">
        <v>20</v>
      </c>
      <c r="L23" s="16"/>
    </row>
    <row r="24" spans="1:12" ht="13.5" thickBot="1" x14ac:dyDescent="0.25">
      <c r="A24" s="229"/>
      <c r="B24" s="23" t="s">
        <v>31</v>
      </c>
      <c r="C24" s="47"/>
      <c r="D24" s="25">
        <v>0.182</v>
      </c>
      <c r="E24" s="26">
        <v>0.17299999999999999</v>
      </c>
      <c r="F24" s="26">
        <v>5.7219465600000001</v>
      </c>
      <c r="G24" s="26">
        <v>40.148225999999994</v>
      </c>
      <c r="H24" s="26"/>
      <c r="I24" s="26"/>
      <c r="J24" s="24">
        <v>20</v>
      </c>
      <c r="K24" s="37">
        <v>20</v>
      </c>
      <c r="L24" s="16"/>
    </row>
    <row r="25" spans="1:12" x14ac:dyDescent="0.2">
      <c r="A25" s="227" t="s">
        <v>115</v>
      </c>
      <c r="B25" s="9" t="s">
        <v>42</v>
      </c>
      <c r="C25" s="10"/>
      <c r="D25" s="12">
        <v>1.024</v>
      </c>
      <c r="E25" s="12">
        <v>0.47899999999999998</v>
      </c>
      <c r="F25" s="12">
        <v>19.4329632</v>
      </c>
      <c r="G25" s="12">
        <v>119.06516700000002</v>
      </c>
      <c r="H25" s="12">
        <v>19.136612</v>
      </c>
      <c r="I25" s="12">
        <v>112.86031375</v>
      </c>
      <c r="J25" s="10">
        <v>7</v>
      </c>
      <c r="K25" s="35">
        <v>6</v>
      </c>
      <c r="L25" s="16"/>
    </row>
    <row r="26" spans="1:12" x14ac:dyDescent="0.2">
      <c r="A26" s="228"/>
      <c r="B26" s="17" t="s">
        <v>30</v>
      </c>
      <c r="C26" s="18"/>
      <c r="D26" s="31">
        <v>1.56</v>
      </c>
      <c r="E26" s="31">
        <v>0.8</v>
      </c>
      <c r="F26" s="31">
        <v>20.9752808</v>
      </c>
      <c r="G26" s="31">
        <v>151.35744174999999</v>
      </c>
      <c r="H26" s="31">
        <v>19.076400799999998</v>
      </c>
      <c r="I26" s="31">
        <v>111.59964175000002</v>
      </c>
      <c r="J26" s="18">
        <v>7</v>
      </c>
      <c r="K26" s="36">
        <v>6</v>
      </c>
      <c r="L26" s="16"/>
    </row>
    <row r="27" spans="1:12" ht="13.5" thickBot="1" x14ac:dyDescent="0.25">
      <c r="A27" s="229"/>
      <c r="B27" s="23" t="s">
        <v>31</v>
      </c>
      <c r="C27" s="24"/>
      <c r="D27" s="26">
        <v>1.871</v>
      </c>
      <c r="E27" s="26">
        <v>0.58499999999999996</v>
      </c>
      <c r="F27" s="27">
        <v>20.301015199999998</v>
      </c>
      <c r="G27" s="27">
        <v>137.24000574999999</v>
      </c>
      <c r="H27" s="27">
        <v>19.382064799999998</v>
      </c>
      <c r="I27" s="27">
        <v>117.99948175000002</v>
      </c>
      <c r="J27" s="43">
        <v>6</v>
      </c>
      <c r="K27" s="44">
        <v>6</v>
      </c>
      <c r="L27" s="16"/>
    </row>
    <row r="28" spans="1:12" x14ac:dyDescent="0.2">
      <c r="A28" s="227" t="s">
        <v>116</v>
      </c>
      <c r="B28" s="9" t="s">
        <v>42</v>
      </c>
      <c r="C28" s="10" t="s">
        <v>117</v>
      </c>
      <c r="D28" s="11">
        <v>-0.20399999999999999</v>
      </c>
      <c r="E28" s="12">
        <v>1.9670000000000001</v>
      </c>
      <c r="F28" s="12">
        <v>27.597542597656251</v>
      </c>
      <c r="G28" s="12">
        <v>208.77537296875002</v>
      </c>
      <c r="H28" s="48">
        <v>28.500817812499999</v>
      </c>
      <c r="I28" s="49">
        <v>231.83039749999998</v>
      </c>
      <c r="J28" s="10">
        <v>7</v>
      </c>
      <c r="K28" s="35">
        <v>7</v>
      </c>
      <c r="L28" s="16"/>
    </row>
    <row r="29" spans="1:12" x14ac:dyDescent="0.2">
      <c r="A29" s="228"/>
      <c r="B29" s="17" t="s">
        <v>30</v>
      </c>
      <c r="C29" s="18" t="s">
        <v>118</v>
      </c>
      <c r="D29" s="30">
        <v>1.056</v>
      </c>
      <c r="E29" s="31">
        <v>1.4590000000000001</v>
      </c>
      <c r="F29" s="31">
        <v>26.322305703125</v>
      </c>
      <c r="G29" s="31">
        <v>176.22646937499999</v>
      </c>
      <c r="H29" s="41">
        <v>28.339551347656251</v>
      </c>
      <c r="I29" s="50">
        <v>227.71426296875001</v>
      </c>
      <c r="J29" s="18">
        <v>10</v>
      </c>
      <c r="K29" s="36">
        <v>7</v>
      </c>
      <c r="L29" s="16"/>
    </row>
    <row r="30" spans="1:12" ht="13.5" thickBot="1" x14ac:dyDescent="0.25">
      <c r="A30" s="229"/>
      <c r="B30" s="23" t="s">
        <v>31</v>
      </c>
      <c r="C30" s="24" t="s">
        <v>119</v>
      </c>
      <c r="D30" s="25">
        <v>1.1419999999999999</v>
      </c>
      <c r="E30" s="26">
        <v>1.083</v>
      </c>
      <c r="F30" s="26">
        <v>26.266496972656249</v>
      </c>
      <c r="G30" s="26">
        <v>174.80201796874999</v>
      </c>
      <c r="H30" s="42">
        <v>28.284449726562499</v>
      </c>
      <c r="I30" s="51">
        <v>226.30785968750001</v>
      </c>
      <c r="J30" s="24">
        <v>11</v>
      </c>
      <c r="K30" s="37">
        <v>7</v>
      </c>
      <c r="L30" s="16"/>
    </row>
    <row r="31" spans="1:12" x14ac:dyDescent="0.2">
      <c r="A31" s="227" t="s">
        <v>120</v>
      </c>
      <c r="B31" s="9" t="s">
        <v>42</v>
      </c>
      <c r="C31" s="10" t="s">
        <v>121</v>
      </c>
      <c r="D31" s="11">
        <v>1.5831999999999999</v>
      </c>
      <c r="E31" s="12">
        <v>1.7156</v>
      </c>
      <c r="F31" s="12">
        <v>27.495664428125</v>
      </c>
      <c r="G31" s="12">
        <v>206.175053975</v>
      </c>
      <c r="H31" s="12">
        <v>26.147170231250001</v>
      </c>
      <c r="I31" s="12">
        <v>171.75634495</v>
      </c>
      <c r="J31" s="39">
        <v>5</v>
      </c>
      <c r="K31" s="40">
        <v>6</v>
      </c>
      <c r="L31" s="16"/>
    </row>
    <row r="32" spans="1:12" x14ac:dyDescent="0.2">
      <c r="A32" s="228"/>
      <c r="B32" s="17" t="s">
        <v>30</v>
      </c>
      <c r="C32" s="18" t="s">
        <v>122</v>
      </c>
      <c r="D32" s="30">
        <v>3.5388000000000002</v>
      </c>
      <c r="E32" s="31">
        <v>1.6624000000000001</v>
      </c>
      <c r="F32" s="31">
        <v>29.1323088125</v>
      </c>
      <c r="G32" s="31">
        <v>247.94845350000003</v>
      </c>
      <c r="H32" s="31">
        <v>26.569143640625001</v>
      </c>
      <c r="I32" s="31">
        <v>182.52671387500001</v>
      </c>
      <c r="J32" s="18">
        <v>6</v>
      </c>
      <c r="K32" s="36">
        <v>7</v>
      </c>
      <c r="L32" s="16"/>
    </row>
    <row r="33" spans="1:12" ht="13.5" thickBot="1" x14ac:dyDescent="0.25">
      <c r="A33" s="229"/>
      <c r="B33" s="23" t="s">
        <v>31</v>
      </c>
      <c r="C33" s="24" t="s">
        <v>123</v>
      </c>
      <c r="D33" s="25">
        <v>3.4780000000000002</v>
      </c>
      <c r="E33" s="26">
        <v>2.0204</v>
      </c>
      <c r="F33" s="26">
        <v>30.436098078124999</v>
      </c>
      <c r="G33" s="26">
        <v>281.22612237499999</v>
      </c>
      <c r="H33" s="26">
        <v>26.259547728125</v>
      </c>
      <c r="I33" s="26">
        <v>174.624646775</v>
      </c>
      <c r="J33" s="43">
        <v>5</v>
      </c>
      <c r="K33" s="44">
        <v>6</v>
      </c>
      <c r="L33" s="16"/>
    </row>
    <row r="34" spans="1:12" x14ac:dyDescent="0.2">
      <c r="A34" s="227" t="s">
        <v>124</v>
      </c>
      <c r="B34" s="9" t="s">
        <v>42</v>
      </c>
      <c r="C34" s="10" t="s">
        <v>125</v>
      </c>
      <c r="D34" s="11">
        <v>0.109</v>
      </c>
      <c r="E34" s="12">
        <v>0.185</v>
      </c>
      <c r="F34" s="12"/>
      <c r="G34" s="12"/>
      <c r="H34" s="12">
        <v>5.6622931200000002</v>
      </c>
      <c r="I34" s="11">
        <v>39.436452000000003</v>
      </c>
      <c r="J34" s="52"/>
      <c r="K34" s="35"/>
      <c r="L34" s="16"/>
    </row>
    <row r="35" spans="1:12" x14ac:dyDescent="0.2">
      <c r="A35" s="228"/>
      <c r="B35" s="17" t="s">
        <v>30</v>
      </c>
      <c r="C35" s="18" t="s">
        <v>126</v>
      </c>
      <c r="D35" s="30">
        <v>0.185</v>
      </c>
      <c r="E35" s="31">
        <v>0.17799999999999999</v>
      </c>
      <c r="F35" s="31"/>
      <c r="G35" s="31"/>
      <c r="H35" s="31">
        <v>5.7319996800000004</v>
      </c>
      <c r="I35" s="31">
        <v>40.268177999999999</v>
      </c>
      <c r="J35" s="18"/>
      <c r="K35" s="36"/>
      <c r="L35" s="16"/>
    </row>
    <row r="36" spans="1:12" ht="13.5" thickBot="1" x14ac:dyDescent="0.25">
      <c r="A36" s="229"/>
      <c r="B36" s="23" t="s">
        <v>31</v>
      </c>
      <c r="C36" s="24" t="s">
        <v>127</v>
      </c>
      <c r="D36" s="25">
        <v>0.17499999999999999</v>
      </c>
      <c r="E36" s="27">
        <v>0.185</v>
      </c>
      <c r="F36" s="27"/>
      <c r="G36" s="27"/>
      <c r="H36" s="27">
        <v>5.7282719999999996</v>
      </c>
      <c r="I36" s="27">
        <v>40.223700000000001</v>
      </c>
      <c r="J36" s="24"/>
      <c r="K36" s="37"/>
      <c r="L36" s="16"/>
    </row>
    <row r="37" spans="1:12" x14ac:dyDescent="0.2">
      <c r="A37" s="227" t="s">
        <v>128</v>
      </c>
      <c r="B37" s="9" t="s">
        <v>42</v>
      </c>
      <c r="C37" s="10" t="s">
        <v>129</v>
      </c>
      <c r="D37" s="11">
        <v>0.218</v>
      </c>
      <c r="E37" s="12">
        <v>0.27700000000000002</v>
      </c>
      <c r="F37" s="12">
        <v>5.9373705599999997</v>
      </c>
      <c r="G37" s="12">
        <v>42.718626</v>
      </c>
      <c r="H37" s="12"/>
      <c r="I37" s="12"/>
      <c r="J37" s="52">
        <v>13</v>
      </c>
      <c r="K37" s="35">
        <v>13</v>
      </c>
      <c r="L37" s="16"/>
    </row>
    <row r="38" spans="1:12" x14ac:dyDescent="0.2">
      <c r="A38" s="228"/>
      <c r="B38" s="17" t="s">
        <v>30</v>
      </c>
      <c r="C38" s="18" t="s">
        <v>130</v>
      </c>
      <c r="D38" s="30">
        <v>0.44700000000000001</v>
      </c>
      <c r="E38" s="31">
        <v>0.30599999999999999</v>
      </c>
      <c r="F38" s="31">
        <v>6.5329264</v>
      </c>
      <c r="G38" s="31">
        <v>49.824689999999997</v>
      </c>
      <c r="H38" s="31"/>
      <c r="I38" s="31"/>
      <c r="J38" s="18">
        <v>14</v>
      </c>
      <c r="K38" s="36">
        <v>14</v>
      </c>
      <c r="L38" s="16"/>
    </row>
    <row r="39" spans="1:12" ht="13.5" thickBot="1" x14ac:dyDescent="0.25">
      <c r="A39" s="229"/>
      <c r="B39" s="23" t="s">
        <v>31</v>
      </c>
      <c r="C39" s="24" t="s">
        <v>131</v>
      </c>
      <c r="D39" s="25">
        <v>0.376</v>
      </c>
      <c r="E39" s="27">
        <v>0.27100000000000002</v>
      </c>
      <c r="F39" s="27">
        <v>6.2561558399999999</v>
      </c>
      <c r="G39" s="27">
        <v>46.522314000000001</v>
      </c>
      <c r="H39" s="27"/>
      <c r="I39" s="27"/>
      <c r="J39" s="24">
        <v>14</v>
      </c>
      <c r="K39" s="37">
        <v>14</v>
      </c>
      <c r="L39" s="16"/>
    </row>
    <row r="40" spans="1:12" x14ac:dyDescent="0.2">
      <c r="A40" s="227" t="s">
        <v>132</v>
      </c>
      <c r="B40" s="166" t="s">
        <v>42</v>
      </c>
      <c r="C40" s="45" t="s">
        <v>133</v>
      </c>
      <c r="D40" s="11">
        <v>0.28999999999999998</v>
      </c>
      <c r="E40" s="11">
        <v>9.9000000000000005E-2</v>
      </c>
      <c r="F40" s="11">
        <v>5.8305315200000001</v>
      </c>
      <c r="G40" s="11">
        <v>41.443842000000004</v>
      </c>
      <c r="H40" s="10"/>
      <c r="I40" s="10"/>
      <c r="J40" s="52">
        <v>16</v>
      </c>
      <c r="K40" s="35"/>
      <c r="L40" s="16"/>
    </row>
    <row r="41" spans="1:12" x14ac:dyDescent="0.2">
      <c r="A41" s="228"/>
      <c r="B41" s="17" t="s">
        <v>30</v>
      </c>
      <c r="C41" s="46" t="s">
        <v>134</v>
      </c>
      <c r="D41" s="19">
        <v>0.35599999999999998</v>
      </c>
      <c r="E41" s="19">
        <v>9.9000000000000005E-2</v>
      </c>
      <c r="F41" s="19">
        <v>5.9806102399999999</v>
      </c>
      <c r="G41" s="19">
        <v>43.234554000000003</v>
      </c>
      <c r="H41" s="18"/>
      <c r="I41" s="18"/>
      <c r="J41" s="18">
        <v>16</v>
      </c>
      <c r="K41" s="36"/>
      <c r="L41" s="16"/>
    </row>
    <row r="42" spans="1:12" ht="13.5" thickBot="1" x14ac:dyDescent="0.25">
      <c r="A42" s="229"/>
      <c r="B42" s="23" t="s">
        <v>31</v>
      </c>
      <c r="C42" s="275" t="s">
        <v>135</v>
      </c>
      <c r="D42" s="25">
        <v>0.34300000000000003</v>
      </c>
      <c r="E42" s="25">
        <v>8.5999999999999993E-2</v>
      </c>
      <c r="F42" s="25">
        <v>5.9401583999999996</v>
      </c>
      <c r="G42" s="25">
        <v>42.751889999999996</v>
      </c>
      <c r="H42" s="24"/>
      <c r="I42" s="24"/>
      <c r="J42" s="24">
        <v>16</v>
      </c>
      <c r="K42" s="37"/>
      <c r="L42" s="16"/>
    </row>
    <row r="43" spans="1:12" x14ac:dyDescent="0.2">
      <c r="A43" s="170"/>
      <c r="B43" s="170"/>
      <c r="C43" s="170"/>
      <c r="D43" s="171"/>
      <c r="E43" s="171"/>
      <c r="F43" s="171"/>
      <c r="G43" s="171"/>
      <c r="H43" s="170"/>
      <c r="I43" s="170"/>
      <c r="J43" s="170"/>
      <c r="K43" s="170"/>
      <c r="L43" s="16"/>
    </row>
    <row r="44" spans="1:12" x14ac:dyDescent="0.2">
      <c r="A44" s="170"/>
      <c r="B44" s="170"/>
      <c r="C44" s="170"/>
      <c r="D44" s="171"/>
      <c r="E44" s="171"/>
      <c r="F44" s="171"/>
      <c r="G44" s="171"/>
      <c r="H44" s="170"/>
      <c r="I44" s="170"/>
      <c r="J44" s="170"/>
      <c r="K44" s="170"/>
      <c r="L44" s="16"/>
    </row>
    <row r="45" spans="1:12" x14ac:dyDescent="0.2">
      <c r="A45" s="170"/>
      <c r="B45" s="170"/>
      <c r="C45" s="170"/>
      <c r="D45" s="171"/>
      <c r="E45" s="171"/>
      <c r="F45" s="171"/>
      <c r="G45" s="171"/>
      <c r="H45" s="170"/>
      <c r="I45" s="170"/>
      <c r="J45" s="170"/>
      <c r="K45" s="170"/>
      <c r="L45" s="16"/>
    </row>
    <row r="46" spans="1:12" x14ac:dyDescent="0.2">
      <c r="A46" s="170"/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6"/>
    </row>
    <row r="47" spans="1:12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</row>
    <row r="48" spans="1:12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</row>
    <row r="49" spans="1:12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</row>
    <row r="50" spans="1:12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</row>
    <row r="51" spans="1:12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</row>
    <row r="52" spans="1:12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</row>
    <row r="53" spans="1:12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</row>
    <row r="54" spans="1:12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</row>
    <row r="55" spans="1:12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</row>
  </sheetData>
  <mergeCells count="21">
    <mergeCell ref="A19:A21"/>
    <mergeCell ref="A1:K1"/>
    <mergeCell ref="A2:A3"/>
    <mergeCell ref="B2:B3"/>
    <mergeCell ref="C2:C3"/>
    <mergeCell ref="D2:D3"/>
    <mergeCell ref="E2:E3"/>
    <mergeCell ref="F2:I2"/>
    <mergeCell ref="J2:K2"/>
    <mergeCell ref="A4:A6"/>
    <mergeCell ref="A7:A9"/>
    <mergeCell ref="A10:A12"/>
    <mergeCell ref="A13:A15"/>
    <mergeCell ref="A16:A18"/>
    <mergeCell ref="A40:A42"/>
    <mergeCell ref="A22:A24"/>
    <mergeCell ref="A25:A27"/>
    <mergeCell ref="A28:A30"/>
    <mergeCell ref="A31:A33"/>
    <mergeCell ref="A34:A36"/>
    <mergeCell ref="A37:A39"/>
  </mergeCells>
  <pageMargins left="0.78740157480314965" right="0.19685039370078741" top="0.59055118110236227" bottom="0.39370078740157483" header="0.51181102362204722" footer="0.51181102362204722"/>
  <pageSetup paperSize="9" scale="66"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F20" sqref="F20"/>
    </sheetView>
  </sheetViews>
  <sheetFormatPr defaultRowHeight="12.75" x14ac:dyDescent="0.2"/>
  <cols>
    <col min="1" max="1" width="27.1640625" style="172" customWidth="1"/>
    <col min="2" max="2" width="9.33203125" style="172"/>
    <col min="3" max="3" width="15.33203125" style="172" customWidth="1"/>
    <col min="4" max="4" width="11" style="172" customWidth="1"/>
    <col min="5" max="5" width="11.33203125" style="172" customWidth="1"/>
    <col min="6" max="7" width="11.1640625" style="172" customWidth="1"/>
    <col min="8" max="8" width="12.5" style="172" customWidth="1"/>
    <col min="9" max="9" width="10.83203125" style="172" customWidth="1"/>
    <col min="10" max="10" width="14.6640625" style="172" customWidth="1"/>
    <col min="11" max="11" width="15" style="172" customWidth="1"/>
    <col min="12" max="16384" width="9.33203125" style="172"/>
  </cols>
  <sheetData>
    <row r="1" spans="1:11" s="95" customFormat="1" x14ac:dyDescent="0.2">
      <c r="A1" s="240" t="s">
        <v>207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1" s="95" customFormat="1" x14ac:dyDescent="0.2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</row>
    <row r="3" spans="1:11" s="95" customFormat="1" ht="13.5" thickBot="1" x14ac:dyDescent="0.25">
      <c r="A3" s="241"/>
      <c r="B3" s="241"/>
      <c r="C3" s="241"/>
      <c r="D3" s="241"/>
      <c r="E3" s="241"/>
      <c r="F3" s="241"/>
      <c r="G3" s="241"/>
      <c r="H3" s="241"/>
      <c r="I3" s="241"/>
      <c r="J3" s="241"/>
      <c r="K3" s="241"/>
    </row>
    <row r="4" spans="1:11" ht="13.5" thickBot="1" x14ac:dyDescent="0.25">
      <c r="A4" s="242" t="s">
        <v>0</v>
      </c>
      <c r="B4" s="242" t="s">
        <v>1</v>
      </c>
      <c r="C4" s="242" t="s">
        <v>4</v>
      </c>
      <c r="D4" s="242" t="s">
        <v>2</v>
      </c>
      <c r="E4" s="242" t="s">
        <v>3</v>
      </c>
      <c r="F4" s="244" t="s">
        <v>19</v>
      </c>
      <c r="G4" s="245"/>
      <c r="H4" s="245"/>
      <c r="I4" s="245"/>
      <c r="J4" s="54" t="s">
        <v>136</v>
      </c>
      <c r="K4" s="55"/>
    </row>
    <row r="5" spans="1:11" ht="26.25" thickBot="1" x14ac:dyDescent="0.25">
      <c r="A5" s="243"/>
      <c r="B5" s="243"/>
      <c r="C5" s="243"/>
      <c r="D5" s="243"/>
      <c r="E5" s="243"/>
      <c r="F5" s="56" t="s">
        <v>20</v>
      </c>
      <c r="G5" s="57" t="s">
        <v>21</v>
      </c>
      <c r="H5" s="56" t="s">
        <v>22</v>
      </c>
      <c r="I5" s="57" t="s">
        <v>23</v>
      </c>
      <c r="J5" s="58" t="s">
        <v>25</v>
      </c>
      <c r="K5" s="58" t="s">
        <v>26</v>
      </c>
    </row>
    <row r="6" spans="1:11" x14ac:dyDescent="0.2">
      <c r="A6" s="276" t="s">
        <v>137</v>
      </c>
      <c r="B6" s="69" t="s">
        <v>42</v>
      </c>
      <c r="C6" s="69" t="s">
        <v>27</v>
      </c>
      <c r="D6" s="173">
        <v>0.1168</v>
      </c>
      <c r="E6" s="173">
        <v>0.16320000000000001</v>
      </c>
      <c r="F6" s="69" t="s">
        <v>27</v>
      </c>
      <c r="G6" s="69" t="s">
        <v>27</v>
      </c>
      <c r="H6" s="174">
        <v>5.9</v>
      </c>
      <c r="I6" s="174">
        <v>36.6</v>
      </c>
      <c r="J6" s="69" t="s">
        <v>27</v>
      </c>
      <c r="K6" s="61" t="s">
        <v>27</v>
      </c>
    </row>
    <row r="7" spans="1:11" x14ac:dyDescent="0.2">
      <c r="A7" s="277"/>
      <c r="B7" s="59" t="s">
        <v>30</v>
      </c>
      <c r="C7" s="59" t="s">
        <v>27</v>
      </c>
      <c r="D7" s="175">
        <v>0.33679999999999999</v>
      </c>
      <c r="E7" s="176">
        <v>0.318</v>
      </c>
      <c r="F7" s="59" t="s">
        <v>27</v>
      </c>
      <c r="G7" s="59" t="s">
        <v>27</v>
      </c>
      <c r="H7" s="177">
        <v>6.5</v>
      </c>
      <c r="I7" s="178">
        <v>43.7</v>
      </c>
      <c r="J7" s="59" t="s">
        <v>27</v>
      </c>
      <c r="K7" s="62" t="s">
        <v>27</v>
      </c>
    </row>
    <row r="8" spans="1:11" ht="13.5" thickBot="1" x14ac:dyDescent="0.25">
      <c r="A8" s="277"/>
      <c r="B8" s="60" t="s">
        <v>31</v>
      </c>
      <c r="C8" s="66" t="s">
        <v>27</v>
      </c>
      <c r="D8" s="179">
        <v>0.1704</v>
      </c>
      <c r="E8" s="179">
        <v>0.15040000000000001</v>
      </c>
      <c r="F8" s="66" t="s">
        <v>27</v>
      </c>
      <c r="G8" s="66" t="s">
        <v>27</v>
      </c>
      <c r="H8" s="70">
        <v>5.9</v>
      </c>
      <c r="I8" s="70">
        <v>37.1</v>
      </c>
      <c r="J8" s="66" t="s">
        <v>27</v>
      </c>
      <c r="K8" s="67" t="s">
        <v>27</v>
      </c>
    </row>
    <row r="9" spans="1:11" x14ac:dyDescent="0.2">
      <c r="A9" s="276" t="s">
        <v>138</v>
      </c>
      <c r="B9" s="69" t="s">
        <v>42</v>
      </c>
      <c r="C9" s="69" t="s">
        <v>27</v>
      </c>
      <c r="D9" s="180">
        <v>0.124</v>
      </c>
      <c r="E9" s="180">
        <v>0.20080000000000001</v>
      </c>
      <c r="F9" s="174">
        <v>7.1</v>
      </c>
      <c r="G9" s="174">
        <v>30.8</v>
      </c>
      <c r="H9" s="69" t="s">
        <v>27</v>
      </c>
      <c r="I9" s="69" t="s">
        <v>27</v>
      </c>
      <c r="J9" s="69" t="s">
        <v>27</v>
      </c>
      <c r="K9" s="61" t="s">
        <v>27</v>
      </c>
    </row>
    <row r="10" spans="1:11" x14ac:dyDescent="0.2">
      <c r="A10" s="277"/>
      <c r="B10" s="59" t="s">
        <v>30</v>
      </c>
      <c r="C10" s="59" t="s">
        <v>27</v>
      </c>
      <c r="D10" s="175">
        <v>0.31119999999999998</v>
      </c>
      <c r="E10" s="77">
        <v>0.2944</v>
      </c>
      <c r="F10" s="178">
        <v>7.5</v>
      </c>
      <c r="G10" s="178">
        <v>36.1</v>
      </c>
      <c r="H10" s="59" t="s">
        <v>27</v>
      </c>
      <c r="I10" s="59" t="s">
        <v>27</v>
      </c>
      <c r="J10" s="75" t="s">
        <v>27</v>
      </c>
      <c r="K10" s="62" t="s">
        <v>27</v>
      </c>
    </row>
    <row r="11" spans="1:11" ht="13.5" thickBot="1" x14ac:dyDescent="0.25">
      <c r="A11" s="278"/>
      <c r="B11" s="60" t="s">
        <v>31</v>
      </c>
      <c r="C11" s="60" t="s">
        <v>27</v>
      </c>
      <c r="D11" s="181">
        <v>0.22</v>
      </c>
      <c r="E11" s="181">
        <v>0.2072</v>
      </c>
      <c r="F11" s="182">
        <v>7.2</v>
      </c>
      <c r="G11" s="71">
        <v>32.299999999999997</v>
      </c>
      <c r="H11" s="60" t="s">
        <v>27</v>
      </c>
      <c r="I11" s="60" t="s">
        <v>27</v>
      </c>
      <c r="J11" s="60" t="s">
        <v>27</v>
      </c>
      <c r="K11" s="63" t="s">
        <v>27</v>
      </c>
    </row>
    <row r="12" spans="1:11" x14ac:dyDescent="0.2">
      <c r="A12" s="277" t="s">
        <v>139</v>
      </c>
      <c r="B12" s="69" t="s">
        <v>42</v>
      </c>
      <c r="C12" s="64" t="s">
        <v>27</v>
      </c>
      <c r="D12" s="173">
        <v>0.15840000000000001</v>
      </c>
      <c r="E12" s="173">
        <v>0.21759999999999999</v>
      </c>
      <c r="F12" s="183">
        <v>32.1</v>
      </c>
      <c r="G12" s="183">
        <v>52.4</v>
      </c>
      <c r="H12" s="69" t="s">
        <v>27</v>
      </c>
      <c r="I12" s="69" t="s">
        <v>27</v>
      </c>
      <c r="J12" s="64" t="s">
        <v>27</v>
      </c>
      <c r="K12" s="65" t="s">
        <v>27</v>
      </c>
    </row>
    <row r="13" spans="1:11" x14ac:dyDescent="0.2">
      <c r="A13" s="277"/>
      <c r="B13" s="59" t="s">
        <v>30</v>
      </c>
      <c r="C13" s="59" t="s">
        <v>27</v>
      </c>
      <c r="D13" s="175">
        <v>0.27360000000000001</v>
      </c>
      <c r="E13" s="175">
        <v>0.23280000000000001</v>
      </c>
      <c r="F13" s="178">
        <v>32.1</v>
      </c>
      <c r="G13" s="178">
        <v>53.9</v>
      </c>
      <c r="H13" s="59" t="s">
        <v>27</v>
      </c>
      <c r="I13" s="59" t="s">
        <v>27</v>
      </c>
      <c r="J13" s="59" t="s">
        <v>27</v>
      </c>
      <c r="K13" s="62" t="s">
        <v>27</v>
      </c>
    </row>
    <row r="14" spans="1:11" ht="13.5" thickBot="1" x14ac:dyDescent="0.25">
      <c r="A14" s="277"/>
      <c r="B14" s="66" t="s">
        <v>31</v>
      </c>
      <c r="C14" s="66" t="s">
        <v>27</v>
      </c>
      <c r="D14" s="179">
        <v>0.224</v>
      </c>
      <c r="E14" s="179">
        <v>0.2656</v>
      </c>
      <c r="F14" s="70">
        <v>32.1</v>
      </c>
      <c r="G14" s="70">
        <v>53.7</v>
      </c>
      <c r="H14" s="60" t="s">
        <v>27</v>
      </c>
      <c r="I14" s="60" t="s">
        <v>27</v>
      </c>
      <c r="J14" s="66" t="s">
        <v>27</v>
      </c>
      <c r="K14" s="67" t="s">
        <v>27</v>
      </c>
    </row>
    <row r="15" spans="1:11" x14ac:dyDescent="0.2">
      <c r="A15" s="276" t="s">
        <v>140</v>
      </c>
      <c r="B15" s="69" t="s">
        <v>42</v>
      </c>
      <c r="C15" s="184" t="s">
        <v>141</v>
      </c>
      <c r="D15" s="180">
        <f>0.7656+0.268</f>
        <v>1.0335999999999999</v>
      </c>
      <c r="E15" s="180">
        <f>0.6432+0.256</f>
        <v>0.8992</v>
      </c>
      <c r="F15" s="68">
        <v>24</v>
      </c>
      <c r="G15" s="68">
        <v>148.1</v>
      </c>
      <c r="H15" s="174">
        <v>16.100000000000001</v>
      </c>
      <c r="I15" s="174">
        <v>86.6</v>
      </c>
      <c r="J15" s="69" t="s">
        <v>27</v>
      </c>
      <c r="K15" s="61" t="s">
        <v>27</v>
      </c>
    </row>
    <row r="16" spans="1:11" x14ac:dyDescent="0.2">
      <c r="A16" s="277"/>
      <c r="B16" s="59" t="s">
        <v>30</v>
      </c>
      <c r="C16" s="185" t="s">
        <v>142</v>
      </c>
      <c r="D16" s="175">
        <f>1.8816+0.464</f>
        <v>2.3456000000000001</v>
      </c>
      <c r="E16" s="175">
        <f>1.368+0.332</f>
        <v>1.7000000000000002</v>
      </c>
      <c r="F16" s="70">
        <v>27.3</v>
      </c>
      <c r="G16" s="70">
        <v>192.8</v>
      </c>
      <c r="H16" s="178">
        <v>16.2</v>
      </c>
      <c r="I16" s="178">
        <v>88.8</v>
      </c>
      <c r="J16" s="59" t="s">
        <v>27</v>
      </c>
      <c r="K16" s="62" t="s">
        <v>27</v>
      </c>
    </row>
    <row r="17" spans="1:11" ht="13.5" thickBot="1" x14ac:dyDescent="0.25">
      <c r="A17" s="278"/>
      <c r="B17" s="60" t="s">
        <v>31</v>
      </c>
      <c r="C17" s="186" t="s">
        <v>143</v>
      </c>
      <c r="D17" s="181">
        <f>1.2264+0.4</f>
        <v>1.6263999999999998</v>
      </c>
      <c r="E17" s="181">
        <f>0.8208+0.248</f>
        <v>1.0688</v>
      </c>
      <c r="F17" s="71">
        <v>24.9</v>
      </c>
      <c r="G17" s="71">
        <v>160.1</v>
      </c>
      <c r="H17" s="71">
        <v>16.100000000000001</v>
      </c>
      <c r="I17" s="71">
        <v>87.6</v>
      </c>
      <c r="J17" s="60" t="s">
        <v>27</v>
      </c>
      <c r="K17" s="63" t="s">
        <v>27</v>
      </c>
    </row>
    <row r="18" spans="1:11" x14ac:dyDescent="0.2">
      <c r="A18" s="276" t="s">
        <v>144</v>
      </c>
      <c r="B18" s="69" t="s">
        <v>42</v>
      </c>
      <c r="C18" s="72" t="s">
        <v>145</v>
      </c>
      <c r="D18" s="180">
        <v>0.4224</v>
      </c>
      <c r="E18" s="180">
        <v>0.50580000000000003</v>
      </c>
      <c r="F18" s="64" t="s">
        <v>27</v>
      </c>
      <c r="G18" s="64" t="s">
        <v>27</v>
      </c>
      <c r="H18" s="174">
        <v>7</v>
      </c>
      <c r="I18" s="187">
        <v>55.7</v>
      </c>
      <c r="J18" s="69" t="s">
        <v>27</v>
      </c>
      <c r="K18" s="61" t="s">
        <v>27</v>
      </c>
    </row>
    <row r="19" spans="1:11" x14ac:dyDescent="0.2">
      <c r="A19" s="277"/>
      <c r="B19" s="59" t="s">
        <v>30</v>
      </c>
      <c r="C19" s="73" t="s">
        <v>146</v>
      </c>
      <c r="D19" s="175">
        <v>1.5258</v>
      </c>
      <c r="E19" s="77">
        <v>1.302</v>
      </c>
      <c r="F19" s="59" t="s">
        <v>27</v>
      </c>
      <c r="G19" s="59" t="s">
        <v>27</v>
      </c>
      <c r="H19" s="178">
        <v>19.7</v>
      </c>
      <c r="I19" s="178">
        <v>206.5</v>
      </c>
      <c r="J19" s="59" t="s">
        <v>27</v>
      </c>
      <c r="K19" s="62" t="s">
        <v>27</v>
      </c>
    </row>
    <row r="20" spans="1:11" ht="13.5" thickBot="1" x14ac:dyDescent="0.25">
      <c r="A20" s="278"/>
      <c r="B20" s="60" t="s">
        <v>31</v>
      </c>
      <c r="C20" s="74" t="s">
        <v>147</v>
      </c>
      <c r="D20" s="181">
        <v>0.55740000000000001</v>
      </c>
      <c r="E20" s="173">
        <v>0.45479999999999998</v>
      </c>
      <c r="F20" s="66" t="s">
        <v>27</v>
      </c>
      <c r="G20" s="66" t="s">
        <v>27</v>
      </c>
      <c r="H20" s="71">
        <v>7.3</v>
      </c>
      <c r="I20" s="71">
        <v>59.2</v>
      </c>
      <c r="J20" s="60" t="s">
        <v>27</v>
      </c>
      <c r="K20" s="63" t="s">
        <v>27</v>
      </c>
    </row>
    <row r="21" spans="1:11" x14ac:dyDescent="0.2">
      <c r="A21" s="276" t="s">
        <v>148</v>
      </c>
      <c r="B21" s="69" t="s">
        <v>42</v>
      </c>
      <c r="C21" s="69" t="s">
        <v>27</v>
      </c>
      <c r="D21" s="180">
        <v>0</v>
      </c>
      <c r="E21" s="180">
        <v>0</v>
      </c>
      <c r="F21" s="69" t="s">
        <v>27</v>
      </c>
      <c r="G21" s="69" t="s">
        <v>27</v>
      </c>
      <c r="H21" s="69" t="s">
        <v>27</v>
      </c>
      <c r="I21" s="69" t="s">
        <v>27</v>
      </c>
      <c r="J21" s="69" t="s">
        <v>27</v>
      </c>
      <c r="K21" s="61" t="s">
        <v>27</v>
      </c>
    </row>
    <row r="22" spans="1:11" x14ac:dyDescent="0.2">
      <c r="A22" s="277"/>
      <c r="B22" s="59" t="s">
        <v>30</v>
      </c>
      <c r="C22" s="59" t="s">
        <v>27</v>
      </c>
      <c r="D22" s="175">
        <v>0</v>
      </c>
      <c r="E22" s="175">
        <v>0</v>
      </c>
      <c r="F22" s="59" t="s">
        <v>27</v>
      </c>
      <c r="G22" s="59" t="s">
        <v>27</v>
      </c>
      <c r="H22" s="59" t="s">
        <v>27</v>
      </c>
      <c r="I22" s="59" t="s">
        <v>27</v>
      </c>
      <c r="J22" s="59" t="s">
        <v>27</v>
      </c>
      <c r="K22" s="62" t="s">
        <v>27</v>
      </c>
    </row>
    <row r="23" spans="1:11" ht="13.5" thickBot="1" x14ac:dyDescent="0.25">
      <c r="A23" s="278"/>
      <c r="B23" s="60" t="s">
        <v>31</v>
      </c>
      <c r="C23" s="60" t="s">
        <v>27</v>
      </c>
      <c r="D23" s="181">
        <v>0.31559999999999999</v>
      </c>
      <c r="E23" s="181">
        <v>0.33539999999999998</v>
      </c>
      <c r="F23" s="188">
        <v>6.2</v>
      </c>
      <c r="G23" s="188">
        <v>46.4</v>
      </c>
      <c r="H23" s="60" t="s">
        <v>27</v>
      </c>
      <c r="I23" s="60" t="s">
        <v>27</v>
      </c>
      <c r="J23" s="60" t="s">
        <v>27</v>
      </c>
      <c r="K23" s="63" t="s">
        <v>27</v>
      </c>
    </row>
    <row r="24" spans="1:11" x14ac:dyDescent="0.2">
      <c r="A24" s="276" t="s">
        <v>149</v>
      </c>
      <c r="B24" s="69" t="s">
        <v>42</v>
      </c>
      <c r="C24" s="189" t="s">
        <v>150</v>
      </c>
      <c r="D24" s="180">
        <f>0.5376+0.7776+0.05985</f>
        <v>1.3750499999999999</v>
      </c>
      <c r="E24" s="180">
        <f>0.3872+0.528</f>
        <v>0.91520000000000001</v>
      </c>
      <c r="F24" s="190">
        <v>30.4</v>
      </c>
      <c r="G24" s="190">
        <v>201.4</v>
      </c>
      <c r="H24" s="70">
        <v>17.600000000000001</v>
      </c>
      <c r="I24" s="70">
        <v>103.1</v>
      </c>
      <c r="J24" s="69" t="s">
        <v>27</v>
      </c>
      <c r="K24" s="61" t="s">
        <v>27</v>
      </c>
    </row>
    <row r="25" spans="1:11" x14ac:dyDescent="0.2">
      <c r="A25" s="277"/>
      <c r="B25" s="59" t="s">
        <v>30</v>
      </c>
      <c r="C25" s="185" t="s">
        <v>151</v>
      </c>
      <c r="D25" s="175">
        <f>1.0848+1.9808+0.1407</f>
        <v>3.2062999999999997</v>
      </c>
      <c r="E25" s="175">
        <f>0.5792+0.8064</f>
        <v>1.3856000000000002</v>
      </c>
      <c r="F25" s="191">
        <v>31.3</v>
      </c>
      <c r="G25" s="192">
        <v>215.5</v>
      </c>
      <c r="H25" s="59">
        <v>20.399999999999999</v>
      </c>
      <c r="I25" s="59">
        <v>145.4</v>
      </c>
      <c r="J25" s="75" t="s">
        <v>27</v>
      </c>
      <c r="K25" s="62" t="s">
        <v>27</v>
      </c>
    </row>
    <row r="26" spans="1:11" ht="13.5" thickBot="1" x14ac:dyDescent="0.25">
      <c r="A26" s="277"/>
      <c r="B26" s="66" t="s">
        <v>31</v>
      </c>
      <c r="C26" s="193" t="s">
        <v>152</v>
      </c>
      <c r="D26" s="179">
        <f>0.864+1.5072+0.1176</f>
        <v>2.4887999999999999</v>
      </c>
      <c r="E26" s="179">
        <f>0.4928+0.6016</f>
        <v>1.0944</v>
      </c>
      <c r="F26" s="194">
        <v>30.9</v>
      </c>
      <c r="G26" s="194">
        <v>208.8</v>
      </c>
      <c r="H26" s="66">
        <v>18.899999999999999</v>
      </c>
      <c r="I26" s="66">
        <v>123.2</v>
      </c>
      <c r="J26" s="66" t="s">
        <v>27</v>
      </c>
      <c r="K26" s="67" t="s">
        <v>27</v>
      </c>
    </row>
    <row r="27" spans="1:11" x14ac:dyDescent="0.2">
      <c r="A27" s="276" t="s">
        <v>153</v>
      </c>
      <c r="B27" s="69" t="s">
        <v>42</v>
      </c>
      <c r="C27" s="72" t="s">
        <v>154</v>
      </c>
      <c r="D27" s="180">
        <f>1.974+2.721+0.2828</f>
        <v>4.9778000000000002</v>
      </c>
      <c r="E27" s="180">
        <f>1.302+0.513+0.1064</f>
        <v>1.9214</v>
      </c>
      <c r="F27" s="190">
        <v>29</v>
      </c>
      <c r="G27" s="190">
        <v>141.6</v>
      </c>
      <c r="H27" s="190">
        <v>29</v>
      </c>
      <c r="I27" s="190">
        <v>156</v>
      </c>
      <c r="J27" s="69" t="s">
        <v>27</v>
      </c>
      <c r="K27" s="61" t="s">
        <v>27</v>
      </c>
    </row>
    <row r="28" spans="1:11" x14ac:dyDescent="0.2">
      <c r="A28" s="277"/>
      <c r="B28" s="59" t="s">
        <v>30</v>
      </c>
      <c r="C28" s="73" t="s">
        <v>155</v>
      </c>
      <c r="D28" s="175">
        <f>2.853+2.841+0.413</f>
        <v>6.1070000000000011</v>
      </c>
      <c r="E28" s="175">
        <f>1.824+0.513+0.1218</f>
        <v>2.4588000000000001</v>
      </c>
      <c r="F28" s="192">
        <v>31.2</v>
      </c>
      <c r="G28" s="192">
        <v>179.4</v>
      </c>
      <c r="H28" s="192">
        <v>29.4</v>
      </c>
      <c r="I28" s="192">
        <v>167.1</v>
      </c>
      <c r="J28" s="59" t="s">
        <v>27</v>
      </c>
      <c r="K28" s="62" t="s">
        <v>27</v>
      </c>
    </row>
    <row r="29" spans="1:11" ht="13.5" thickBot="1" x14ac:dyDescent="0.25">
      <c r="A29" s="278"/>
      <c r="B29" s="60" t="s">
        <v>31</v>
      </c>
      <c r="C29" s="74" t="s">
        <v>156</v>
      </c>
      <c r="D29" s="181">
        <f>2.634+2.808+0.371</f>
        <v>5.8130000000000006</v>
      </c>
      <c r="E29" s="181">
        <f>1.671+0.567+0.1036</f>
        <v>2.3416000000000001</v>
      </c>
      <c r="F29" s="188">
        <v>30.6</v>
      </c>
      <c r="G29" s="188">
        <v>168.2</v>
      </c>
      <c r="H29" s="188">
        <v>29.3</v>
      </c>
      <c r="I29" s="188">
        <v>164</v>
      </c>
      <c r="J29" s="60" t="s">
        <v>27</v>
      </c>
      <c r="K29" s="63" t="s">
        <v>27</v>
      </c>
    </row>
    <row r="30" spans="1:11" x14ac:dyDescent="0.2">
      <c r="A30" s="276" t="s">
        <v>157</v>
      </c>
      <c r="B30" s="69" t="s">
        <v>42</v>
      </c>
      <c r="C30" s="76" t="s">
        <v>158</v>
      </c>
      <c r="D30" s="180">
        <f>0.48+0.3384+0.1302+0.112</f>
        <v>1.0606</v>
      </c>
      <c r="E30" s="180">
        <f>0.4884+0.5445</f>
        <v>1.0328999999999999</v>
      </c>
      <c r="F30" s="69">
        <v>12.1</v>
      </c>
      <c r="G30" s="69">
        <v>61.1</v>
      </c>
      <c r="H30" s="190">
        <v>16.5</v>
      </c>
      <c r="I30" s="190">
        <v>97.5</v>
      </c>
      <c r="J30" s="69" t="s">
        <v>27</v>
      </c>
      <c r="K30" s="61" t="s">
        <v>27</v>
      </c>
    </row>
    <row r="31" spans="1:11" x14ac:dyDescent="0.2">
      <c r="A31" s="277"/>
      <c r="B31" s="59" t="s">
        <v>30</v>
      </c>
      <c r="C31" s="77" t="s">
        <v>159</v>
      </c>
      <c r="D31" s="175">
        <f>1.2456+1.1472+0.3654+0.357</f>
        <v>3.1152000000000006</v>
      </c>
      <c r="E31" s="175">
        <f>0.9042+1.5345</f>
        <v>2.4386999999999999</v>
      </c>
      <c r="F31" s="75">
        <v>14.8</v>
      </c>
      <c r="G31" s="75">
        <v>110.9</v>
      </c>
      <c r="H31" s="192">
        <v>22.1</v>
      </c>
      <c r="I31" s="192">
        <v>174</v>
      </c>
      <c r="J31" s="59" t="s">
        <v>27</v>
      </c>
      <c r="K31" s="62" t="s">
        <v>27</v>
      </c>
    </row>
    <row r="32" spans="1:11" ht="13.5" thickBot="1" x14ac:dyDescent="0.25">
      <c r="A32" s="278"/>
      <c r="B32" s="60" t="s">
        <v>31</v>
      </c>
      <c r="C32" s="78" t="s">
        <v>160</v>
      </c>
      <c r="D32" s="181">
        <f>1.0056+0.7344+0.2198+0.1848</f>
        <v>2.1446000000000001</v>
      </c>
      <c r="E32" s="181">
        <f>0.5907+0.7161</f>
        <v>1.3068</v>
      </c>
      <c r="F32" s="60">
        <v>13.3</v>
      </c>
      <c r="G32" s="60">
        <v>82.9</v>
      </c>
      <c r="H32" s="188">
        <v>17.600000000000001</v>
      </c>
      <c r="I32" s="188">
        <v>113.4</v>
      </c>
      <c r="J32" s="60" t="s">
        <v>27</v>
      </c>
      <c r="K32" s="63" t="s">
        <v>27</v>
      </c>
    </row>
    <row r="33" spans="1:11" ht="13.5" hidden="1" thickBot="1" x14ac:dyDescent="0.25">
      <c r="A33" s="279" t="s">
        <v>0</v>
      </c>
      <c r="B33" s="242" t="s">
        <v>1</v>
      </c>
      <c r="C33" s="242" t="s">
        <v>4</v>
      </c>
      <c r="D33" s="242" t="s">
        <v>2</v>
      </c>
      <c r="E33" s="242" t="s">
        <v>3</v>
      </c>
      <c r="F33" s="244" t="s">
        <v>19</v>
      </c>
      <c r="G33" s="245"/>
      <c r="H33" s="245"/>
      <c r="I33" s="245"/>
      <c r="J33" s="54" t="s">
        <v>136</v>
      </c>
      <c r="K33" s="55"/>
    </row>
    <row r="34" spans="1:11" ht="26.25" hidden="1" thickBot="1" x14ac:dyDescent="0.25">
      <c r="A34" s="280"/>
      <c r="B34" s="246"/>
      <c r="C34" s="246"/>
      <c r="D34" s="246"/>
      <c r="E34" s="246"/>
      <c r="F34" s="79" t="s">
        <v>20</v>
      </c>
      <c r="G34" s="80" t="s">
        <v>21</v>
      </c>
      <c r="H34" s="79" t="s">
        <v>22</v>
      </c>
      <c r="I34" s="80" t="s">
        <v>23</v>
      </c>
      <c r="J34" s="58" t="s">
        <v>25</v>
      </c>
      <c r="K34" s="58" t="s">
        <v>26</v>
      </c>
    </row>
    <row r="35" spans="1:11" x14ac:dyDescent="0.2">
      <c r="A35" s="281" t="s">
        <v>161</v>
      </c>
      <c r="B35" s="69" t="s">
        <v>42</v>
      </c>
      <c r="C35" s="81" t="s">
        <v>162</v>
      </c>
      <c r="D35" s="180">
        <f>0.73+0.636+0.1638+0.0042</f>
        <v>1.534</v>
      </c>
      <c r="E35" s="180">
        <f>0.788+0.814+0.0609+0.1659</f>
        <v>1.8287999999999998</v>
      </c>
      <c r="F35" s="82">
        <v>17.899999999999999</v>
      </c>
      <c r="G35" s="82">
        <v>70.599999999999994</v>
      </c>
      <c r="H35" s="82">
        <v>17.899999999999999</v>
      </c>
      <c r="I35" s="82">
        <v>69</v>
      </c>
      <c r="J35" s="83" t="s">
        <v>27</v>
      </c>
      <c r="K35" s="84" t="s">
        <v>27</v>
      </c>
    </row>
    <row r="36" spans="1:11" x14ac:dyDescent="0.2">
      <c r="A36" s="282"/>
      <c r="B36" s="59" t="s">
        <v>30</v>
      </c>
      <c r="C36" s="85" t="s">
        <v>163</v>
      </c>
      <c r="D36" s="175">
        <f>1.952+2.05+0.6048+0.0042</f>
        <v>4.6109999999999998</v>
      </c>
      <c r="E36" s="175">
        <f>2.282+2.076+0.3276+0.1617</f>
        <v>4.8473000000000006</v>
      </c>
      <c r="F36" s="86">
        <v>25.8</v>
      </c>
      <c r="G36" s="86">
        <v>201.7</v>
      </c>
      <c r="H36" s="86">
        <v>23.7</v>
      </c>
      <c r="I36" s="86">
        <v>153.30000000000001</v>
      </c>
      <c r="J36" s="87" t="s">
        <v>27</v>
      </c>
      <c r="K36" s="88" t="s">
        <v>27</v>
      </c>
    </row>
    <row r="37" spans="1:11" ht="13.5" thickBot="1" x14ac:dyDescent="0.25">
      <c r="A37" s="283"/>
      <c r="B37" s="60" t="s">
        <v>31</v>
      </c>
      <c r="C37" s="89" t="s">
        <v>164</v>
      </c>
      <c r="D37" s="181">
        <f>1.172+1.27+0.3654+0.0021</f>
        <v>2.8095000000000003</v>
      </c>
      <c r="E37" s="181">
        <f>1.112+1.236+0.1197+0.1659</f>
        <v>2.6335999999999999</v>
      </c>
      <c r="F37" s="90">
        <v>19.5</v>
      </c>
      <c r="G37" s="90">
        <v>96.9</v>
      </c>
      <c r="H37" s="90">
        <v>19.5</v>
      </c>
      <c r="I37" s="90">
        <v>92.7</v>
      </c>
      <c r="J37" s="91" t="s">
        <v>27</v>
      </c>
      <c r="K37" s="92" t="s">
        <v>27</v>
      </c>
    </row>
    <row r="38" spans="1:11" x14ac:dyDescent="0.2">
      <c r="A38" s="277" t="s">
        <v>165</v>
      </c>
      <c r="B38" s="69" t="s">
        <v>42</v>
      </c>
      <c r="C38" s="93" t="s">
        <v>166</v>
      </c>
      <c r="D38" s="173">
        <f>0.3+0.564+0.0042+0.27195</f>
        <v>1.1401499999999998</v>
      </c>
      <c r="E38" s="173">
        <f>0.27+0.474+0.0966</f>
        <v>0.84060000000000001</v>
      </c>
      <c r="F38" s="195">
        <v>17.100000000000001</v>
      </c>
      <c r="G38" s="195">
        <v>93.7</v>
      </c>
      <c r="H38" s="195">
        <v>17.7</v>
      </c>
      <c r="I38" s="64">
        <v>103.6</v>
      </c>
      <c r="J38" s="64" t="s">
        <v>27</v>
      </c>
      <c r="K38" s="65" t="s">
        <v>27</v>
      </c>
    </row>
    <row r="39" spans="1:11" x14ac:dyDescent="0.2">
      <c r="A39" s="277"/>
      <c r="B39" s="59" t="s">
        <v>30</v>
      </c>
      <c r="C39" s="73" t="s">
        <v>167</v>
      </c>
      <c r="D39" s="175">
        <f>0.942+1.452+0.00315+0.6069</f>
        <v>3.0040500000000003</v>
      </c>
      <c r="E39" s="175">
        <f>0.75+0.894+0.28245</f>
        <v>1.92645</v>
      </c>
      <c r="F39" s="192">
        <v>18.100000000000001</v>
      </c>
      <c r="G39" s="192">
        <v>107.3</v>
      </c>
      <c r="H39" s="192">
        <v>20.6</v>
      </c>
      <c r="I39" s="59">
        <v>155.6</v>
      </c>
      <c r="J39" s="59" t="s">
        <v>27</v>
      </c>
      <c r="K39" s="62" t="s">
        <v>27</v>
      </c>
    </row>
    <row r="40" spans="1:11" ht="13.5" thickBot="1" x14ac:dyDescent="0.25">
      <c r="A40" s="277"/>
      <c r="B40" s="60" t="s">
        <v>31</v>
      </c>
      <c r="C40" s="94" t="s">
        <v>168</v>
      </c>
      <c r="D40" s="179">
        <f>0.528+1.098+0.00315+0.4032</f>
        <v>2.0323500000000001</v>
      </c>
      <c r="E40" s="179">
        <f>0.324+0.54+0.1365</f>
        <v>1.0005000000000002</v>
      </c>
      <c r="F40" s="194">
        <v>17.3</v>
      </c>
      <c r="G40" s="194">
        <v>96.1</v>
      </c>
      <c r="H40" s="194">
        <v>18.7</v>
      </c>
      <c r="I40" s="66">
        <v>122.4</v>
      </c>
      <c r="J40" s="66" t="s">
        <v>27</v>
      </c>
      <c r="K40" s="67" t="s">
        <v>27</v>
      </c>
    </row>
    <row r="41" spans="1:11" x14ac:dyDescent="0.2">
      <c r="A41" s="276" t="s">
        <v>169</v>
      </c>
      <c r="B41" s="69" t="s">
        <v>42</v>
      </c>
      <c r="C41" s="76" t="s">
        <v>166</v>
      </c>
      <c r="D41" s="180">
        <f>0.0672+0.7344+0.04295+0.146</f>
        <v>0.99055000000000015</v>
      </c>
      <c r="E41" s="180">
        <v>0.75119999999999998</v>
      </c>
      <c r="F41" s="190">
        <v>17</v>
      </c>
      <c r="G41" s="190">
        <v>92.1</v>
      </c>
      <c r="H41" s="190">
        <v>17.899999999999999</v>
      </c>
      <c r="I41" s="190">
        <v>106.8</v>
      </c>
      <c r="J41" s="69" t="s">
        <v>27</v>
      </c>
      <c r="K41" s="61" t="s">
        <v>27</v>
      </c>
    </row>
    <row r="42" spans="1:11" x14ac:dyDescent="0.2">
      <c r="A42" s="277"/>
      <c r="B42" s="59" t="s">
        <v>30</v>
      </c>
      <c r="C42" s="77" t="s">
        <v>170</v>
      </c>
      <c r="D42" s="175">
        <f>0.112+1.3176+0.0882+0.5152</f>
        <v>2.0330000000000004</v>
      </c>
      <c r="E42" s="175">
        <v>1.1832</v>
      </c>
      <c r="F42" s="191">
        <v>17</v>
      </c>
      <c r="G42" s="192">
        <v>92.5</v>
      </c>
      <c r="H42" s="192">
        <v>20.2</v>
      </c>
      <c r="I42" s="192">
        <v>146.30000000000001</v>
      </c>
      <c r="J42" s="59" t="s">
        <v>27</v>
      </c>
      <c r="K42" s="62" t="s">
        <v>27</v>
      </c>
    </row>
    <row r="43" spans="1:11" ht="13.5" thickBot="1" x14ac:dyDescent="0.25">
      <c r="A43" s="278"/>
      <c r="B43" s="60" t="s">
        <v>31</v>
      </c>
      <c r="C43" s="74" t="s">
        <v>171</v>
      </c>
      <c r="D43" s="181">
        <f>0.1088+0.9144+0.0651+0.2408</f>
        <v>1.3290999999999997</v>
      </c>
      <c r="E43" s="181">
        <v>0.69120000000000004</v>
      </c>
      <c r="F43" s="182">
        <v>17</v>
      </c>
      <c r="G43" s="188">
        <v>92.4</v>
      </c>
      <c r="H43" s="188">
        <v>18.2</v>
      </c>
      <c r="I43" s="188">
        <v>112.3</v>
      </c>
      <c r="J43" s="60" t="s">
        <v>27</v>
      </c>
      <c r="K43" s="63" t="s">
        <v>27</v>
      </c>
    </row>
  </sheetData>
  <mergeCells count="26">
    <mergeCell ref="D33:D34"/>
    <mergeCell ref="E33:E34"/>
    <mergeCell ref="F33:I33"/>
    <mergeCell ref="A35:A37"/>
    <mergeCell ref="A38:A40"/>
    <mergeCell ref="A41:A43"/>
    <mergeCell ref="C33:C34"/>
    <mergeCell ref="A24:A26"/>
    <mergeCell ref="A27:A29"/>
    <mergeCell ref="A30:A32"/>
    <mergeCell ref="A33:A34"/>
    <mergeCell ref="B33:B34"/>
    <mergeCell ref="A21:A23"/>
    <mergeCell ref="A1:K2"/>
    <mergeCell ref="A3:K3"/>
    <mergeCell ref="A4:A5"/>
    <mergeCell ref="B4:B5"/>
    <mergeCell ref="C4:C5"/>
    <mergeCell ref="D4:D5"/>
    <mergeCell ref="E4:E5"/>
    <mergeCell ref="F4:I4"/>
    <mergeCell ref="A6:A8"/>
    <mergeCell ref="A9:A11"/>
    <mergeCell ref="A12:A14"/>
    <mergeCell ref="A15:A17"/>
    <mergeCell ref="A18:A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ЧЭС</vt:lpstr>
      <vt:lpstr>ВЭС</vt:lpstr>
      <vt:lpstr>ВУЭС</vt:lpstr>
      <vt:lpstr>КЭС</vt:lpstr>
      <vt:lpstr>ТЭС</vt:lpstr>
      <vt:lpstr>ЧЭС!Заголовки_для_печати</vt:lpstr>
      <vt:lpstr>ЧЭС!Область_печати</vt:lpstr>
    </vt:vector>
  </TitlesOfParts>
  <Company>ОАО"Вологдаэнерго"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Волков Алексей Александрович</cp:lastModifiedBy>
  <cp:lastPrinted>2018-06-27T11:48:44Z</cp:lastPrinted>
  <dcterms:created xsi:type="dcterms:W3CDTF">2002-11-19T06:31:03Z</dcterms:created>
  <dcterms:modified xsi:type="dcterms:W3CDTF">2019-07-15T06:01:20Z</dcterms:modified>
</cp:coreProperties>
</file>